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DieseArbeitsmappe" defaultThemeVersion="124226"/>
  <bookViews>
    <workbookView xWindow="360" yWindow="705" windowWidth="19440" windowHeight="11580" activeTab="2"/>
  </bookViews>
  <sheets>
    <sheet name="Hinweis" sheetId="5" r:id="rId1"/>
    <sheet name="Eingabe Gew.% 28-07-2015" sheetId="3" r:id="rId2"/>
    <sheet name="Eingabe % Samen 28-07-2015" sheetId="2" r:id="rId3"/>
  </sheets>
  <externalReferences>
    <externalReference r:id="rId4"/>
    <externalReference r:id="rId5"/>
    <externalReference r:id="rId6"/>
    <externalReference r:id="rId7"/>
  </externalReferences>
  <definedNames>
    <definedName name="_ddD30" localSheetId="2">#REF!</definedName>
    <definedName name="_ddD30" localSheetId="1">#REF!</definedName>
    <definedName name="_ddD30">#REF!</definedName>
    <definedName name="_ddE30" localSheetId="2">#REF!</definedName>
    <definedName name="_ddE30" localSheetId="1">#REF!</definedName>
    <definedName name="_ddE30">#REF!</definedName>
    <definedName name="_ddF30" localSheetId="2">#REF!</definedName>
    <definedName name="_ddF30" localSheetId="1">#REF!</definedName>
    <definedName name="_ddF30">#REF!</definedName>
    <definedName name="_ddG30" localSheetId="2">#REF!</definedName>
    <definedName name="_ddG30" localSheetId="1">#REF!</definedName>
    <definedName name="_ddG30">#REF!</definedName>
    <definedName name="_ddH30" localSheetId="2">#REF!</definedName>
    <definedName name="_ddH30" localSheetId="1">#REF!</definedName>
    <definedName name="_ddH30">#REF!</definedName>
    <definedName name="_ddI30" localSheetId="2">#REF!</definedName>
    <definedName name="_ddI30" localSheetId="1">#REF!</definedName>
    <definedName name="_ddI30">#REF!</definedName>
    <definedName name="_ddJ30" localSheetId="2">#REF!</definedName>
    <definedName name="_ddJ30" localSheetId="1">#REF!</definedName>
    <definedName name="_ddJ30">#REF!</definedName>
    <definedName name="_ddK30" localSheetId="2">#REF!</definedName>
    <definedName name="_ddK30" localSheetId="1">#REF!</definedName>
    <definedName name="_ddK30">#REF!</definedName>
    <definedName name="_ddL30" localSheetId="2">#REF!</definedName>
    <definedName name="_ddL30" localSheetId="1">#REF!</definedName>
    <definedName name="_ddL30">#REF!</definedName>
    <definedName name="_ddM30" localSheetId="2">#REF!</definedName>
    <definedName name="_ddM30" localSheetId="1">#REF!</definedName>
    <definedName name="_ddM30">#REF!</definedName>
    <definedName name="_ddN30" localSheetId="2">#REF!</definedName>
    <definedName name="_ddN30" localSheetId="1">#REF!</definedName>
    <definedName name="_ddN30">#REF!</definedName>
    <definedName name="_ddO30" localSheetId="2">#REF!</definedName>
    <definedName name="_ddO30" localSheetId="1">#REF!</definedName>
    <definedName name="_ddO30">#REF!</definedName>
    <definedName name="_mD30" localSheetId="2">#REF!</definedName>
    <definedName name="_mD30" localSheetId="1">#REF!</definedName>
    <definedName name="_mD30">#REF!</definedName>
    <definedName name="_me30" localSheetId="2">#REF!</definedName>
    <definedName name="_me30" localSheetId="1">#REF!</definedName>
    <definedName name="_me30">#REF!</definedName>
    <definedName name="_mF30" localSheetId="2">#REF!</definedName>
    <definedName name="_mF30" localSheetId="1">#REF!</definedName>
    <definedName name="_mF30">#REF!</definedName>
    <definedName name="_mG30" localSheetId="2">#REF!</definedName>
    <definedName name="_mG30" localSheetId="1">#REF!</definedName>
    <definedName name="_mG30">#REF!</definedName>
    <definedName name="_mH30" localSheetId="2">#REF!</definedName>
    <definedName name="_mH30" localSheetId="1">#REF!</definedName>
    <definedName name="_mH30">#REF!</definedName>
    <definedName name="_mI30" localSheetId="2">#REF!</definedName>
    <definedName name="_mI30" localSheetId="1">#REF!</definedName>
    <definedName name="_mI30">#REF!</definedName>
    <definedName name="_mJ30" localSheetId="2">#REF!</definedName>
    <definedName name="_mJ30" localSheetId="1">#REF!</definedName>
    <definedName name="_mJ30">#REF!</definedName>
    <definedName name="_mK30" localSheetId="2">#REF!</definedName>
    <definedName name="_mK30" localSheetId="1">#REF!</definedName>
    <definedName name="_mK30">#REF!</definedName>
    <definedName name="_mL30" localSheetId="2">#REF!</definedName>
    <definedName name="_mL30" localSheetId="1">#REF!</definedName>
    <definedName name="_mL30">#REF!</definedName>
    <definedName name="_mM30" localSheetId="2">#REF!</definedName>
    <definedName name="_mM30" localSheetId="1">#REF!</definedName>
    <definedName name="_mM30">#REF!</definedName>
    <definedName name="_mN30" localSheetId="2">#REF!</definedName>
    <definedName name="_mN30" localSheetId="1">#REF!</definedName>
    <definedName name="_mN30">#REF!</definedName>
    <definedName name="_qw1" localSheetId="1">#REF!</definedName>
    <definedName name="_qw1">#REF!</definedName>
    <definedName name="_xD32" localSheetId="2">#REF!</definedName>
    <definedName name="_xD32" localSheetId="1">#REF!</definedName>
    <definedName name="_xD32">#REF!</definedName>
    <definedName name="e" localSheetId="2">#REF!</definedName>
    <definedName name="e" localSheetId="1">#REF!</definedName>
    <definedName name="e">#REF!</definedName>
    <definedName name="f" localSheetId="2">#REF!</definedName>
    <definedName name="f" localSheetId="1">#REF!</definedName>
    <definedName name="f">#REF!</definedName>
    <definedName name="g" localSheetId="2">#REF!</definedName>
    <definedName name="g" localSheetId="1">#REF!</definedName>
    <definedName name="g">#REF!</definedName>
    <definedName name="Gesamtmittel" localSheetId="2">[1]Dasselsbruch_1!#REF!</definedName>
    <definedName name="Gesamtmittel" localSheetId="1">[1]Dasselsbruch_1!#REF!</definedName>
    <definedName name="Gesamtmittel">[1]Dasselsbruch_1!#REF!</definedName>
    <definedName name="Gesamtmittel2" localSheetId="2">[1]Dasselsbruch_1!#REF!</definedName>
    <definedName name="Gesamtmittel2" localSheetId="1">[1]Dasselsbruch_1!#REF!</definedName>
    <definedName name="Gesamtmittel2">[1]Dasselsbruch_1!#REF!</definedName>
    <definedName name="h" localSheetId="2">#REF!</definedName>
    <definedName name="h" localSheetId="1">#REF!</definedName>
    <definedName name="h">#REF!</definedName>
    <definedName name="JahresertragMV" localSheetId="2">[1]Dasselsbruch_1!#REF!</definedName>
    <definedName name="JahresertragMV" localSheetId="1">[1]Dasselsbruch_1!#REF!</definedName>
    <definedName name="JahresertragMV">[1]Dasselsbruch_1!#REF!</definedName>
    <definedName name="k" localSheetId="2">#REF!</definedName>
    <definedName name="k" localSheetId="1">#REF!</definedName>
    <definedName name="k">#REF!</definedName>
    <definedName name="l" localSheetId="2">#REF!</definedName>
    <definedName name="l" localSheetId="1">#REF!</definedName>
    <definedName name="l">#REF!</definedName>
    <definedName name="m" localSheetId="2">#REF!</definedName>
    <definedName name="m" localSheetId="1">#REF!</definedName>
    <definedName name="m">#REF!</definedName>
    <definedName name="n" localSheetId="2">#REF!</definedName>
    <definedName name="n" localSheetId="1">#REF!</definedName>
    <definedName name="n">#REF!</definedName>
    <definedName name="ö" localSheetId="2">#REF!</definedName>
    <definedName name="ö" localSheetId="1">#REF!</definedName>
    <definedName name="ö">#REF!</definedName>
    <definedName name="qq" localSheetId="1">#REF!</definedName>
    <definedName name="qq">#REF!</definedName>
    <definedName name="test" localSheetId="2">'[2]Norddt. Gesamt 1996'!#REF!</definedName>
    <definedName name="test" localSheetId="1">'[2]Norddt. Gesamt 1996'!#REF!</definedName>
    <definedName name="test">'[2]Norddt. Gesamt 1996'!#REF!</definedName>
    <definedName name="test1" localSheetId="2">#REF!</definedName>
    <definedName name="test1" localSheetId="1">#REF!</definedName>
    <definedName name="test1">#REF!</definedName>
    <definedName name="test2" localSheetId="2">'[2]Norddt. Gesamt 1996'!#REF!</definedName>
    <definedName name="test2" localSheetId="1">'[2]Norddt. Gesamt 1996'!#REF!</definedName>
    <definedName name="test2">'[2]Norddt. Gesamt 1996'!#REF!</definedName>
    <definedName name="test3" localSheetId="2">'[3]Schuby I'!#REF!</definedName>
    <definedName name="test3" localSheetId="1">'[3]Schuby I'!#REF!</definedName>
    <definedName name="test3">'[3]Schuby I'!#REF!</definedName>
    <definedName name="test4" localSheetId="2">'[3]Schuby I'!#REF!</definedName>
    <definedName name="test4" localSheetId="1">'[3]Schuby I'!#REF!</definedName>
    <definedName name="test4">'[3]Schuby I'!#REF!</definedName>
    <definedName name="TMVRS97" localSheetId="2">'[4]Schuby I'!#REF!</definedName>
    <definedName name="TMVRS97" localSheetId="1">'[4]Schuby I'!#REF!</definedName>
    <definedName name="TMVRS97">'[4]Schuby I'!#REF!</definedName>
    <definedName name="TMVRS97b" localSheetId="2">'[3]Schuby I'!#REF!</definedName>
    <definedName name="TMVRS97b" localSheetId="1">'[3]Schuby I'!#REF!</definedName>
    <definedName name="TMVRS97b">'[3]Schuby I'!#REF!</definedName>
    <definedName name="tw" localSheetId="2">#REF!</definedName>
    <definedName name="tw" localSheetId="1">#REF!</definedName>
    <definedName name="tw">#REF!</definedName>
    <definedName name="vrs1s" localSheetId="2">#REF!</definedName>
    <definedName name="vrs1s" localSheetId="1">#REF!</definedName>
    <definedName name="vrs1s">#REF!</definedName>
    <definedName name="vrs2s" localSheetId="2">#REF!</definedName>
    <definedName name="vrs2s" localSheetId="1">#REF!</definedName>
    <definedName name="vrs2s">#REF!</definedName>
    <definedName name="vrs3s" localSheetId="2">#REF!</definedName>
    <definedName name="vrs3s" localSheetId="1">#REF!</definedName>
    <definedName name="vrs3s">#REF!</definedName>
    <definedName name="vrs4s" localSheetId="2">#REF!</definedName>
    <definedName name="vrs4s" localSheetId="1">#REF!</definedName>
    <definedName name="vrs4s">#REF!</definedName>
    <definedName name="vrs5s" localSheetId="2">#REF!</definedName>
    <definedName name="vrs5s" localSheetId="1">#REF!</definedName>
    <definedName name="vrs5s">#REF!</definedName>
    <definedName name="vrs6s" localSheetId="2">#REF!</definedName>
    <definedName name="vrs6s" localSheetId="1">#REF!</definedName>
    <definedName name="vrs6s">#REF!</definedName>
    <definedName name="vrs7s" localSheetId="2">#REF!</definedName>
    <definedName name="vrs7s" localSheetId="1">#REF!</definedName>
    <definedName name="vrs7s">#REF!</definedName>
    <definedName name="vrs7sb" localSheetId="2">#REF!</definedName>
    <definedName name="vrs7sb" localSheetId="1">#REF!</definedName>
    <definedName name="vrs7sb">#REF!</definedName>
    <definedName name="vrsfusarium" localSheetId="2">#REF!</definedName>
    <definedName name="vrsfusarium" localSheetId="1">#REF!</definedName>
    <definedName name="vrsfusarium">#REF!</definedName>
    <definedName name="vrsnw" localSheetId="2">#REF!</definedName>
    <definedName name="vrsnw" localSheetId="1">#REF!</definedName>
    <definedName name="vrsnw">#REF!</definedName>
    <definedName name="vrstot" localSheetId="2">#REF!</definedName>
    <definedName name="vrstot" localSheetId="1">#REF!</definedName>
    <definedName name="vrstot">#REF!</definedName>
    <definedName name="vrsvw" localSheetId="2">#REF!</definedName>
    <definedName name="vrsvw" localSheetId="1">#REF!</definedName>
    <definedName name="vrsvw">#REF!</definedName>
    <definedName name="vrsws" localSheetId="2">#REF!</definedName>
    <definedName name="vrsws" localSheetId="1">#REF!</definedName>
    <definedName name="vrsws">#REF!</definedName>
    <definedName name="w" localSheetId="2">#REF!</definedName>
    <definedName name="w" localSheetId="1">#REF!</definedName>
    <definedName name="w">#REF!</definedName>
    <definedName name="x" localSheetId="2">#REF!</definedName>
    <definedName name="x" localSheetId="1">#REF!</definedName>
    <definedName name="x">#REF!</definedName>
    <definedName name="y" localSheetId="2">#REF!</definedName>
    <definedName name="y" localSheetId="1">#REF!</definedName>
    <definedName name="y">#REF!</definedName>
  </definedNames>
  <calcPr calcId="145621"/>
</workbook>
</file>

<file path=xl/calcChain.xml><?xml version="1.0" encoding="utf-8"?>
<calcChain xmlns="http://schemas.openxmlformats.org/spreadsheetml/2006/main">
  <c r="E73" i="3" l="1"/>
  <c r="D73" i="3"/>
  <c r="J73" i="3" s="1"/>
  <c r="E73" i="2"/>
  <c r="D73" i="2" s="1"/>
  <c r="J73" i="2"/>
  <c r="Q92" i="3" l="1"/>
  <c r="E82" i="3" l="1"/>
  <c r="D82" i="3" s="1"/>
  <c r="E78" i="3" l="1"/>
  <c r="D78" i="3" s="1"/>
  <c r="J63" i="2" l="1"/>
  <c r="J65" i="2"/>
  <c r="K65" i="2" s="1"/>
  <c r="L65" i="2"/>
  <c r="N65" i="2" s="1"/>
  <c r="J66" i="2"/>
  <c r="J67" i="2"/>
  <c r="K67" i="2" s="1"/>
  <c r="L67" i="2"/>
  <c r="O67" i="2" s="1"/>
  <c r="J68" i="2"/>
  <c r="K68" i="2" s="1"/>
  <c r="L68" i="2"/>
  <c r="N68" i="2" s="1"/>
  <c r="J71" i="2"/>
  <c r="K71" i="2" s="1"/>
  <c r="L71" i="2"/>
  <c r="N71" i="2" s="1"/>
  <c r="J72" i="2"/>
  <c r="K72" i="2" s="1"/>
  <c r="L72" i="2"/>
  <c r="M72" i="2" s="1"/>
  <c r="Q72" i="2" s="1"/>
  <c r="J75" i="2"/>
  <c r="K75" i="2" s="1"/>
  <c r="L75" i="2"/>
  <c r="O75" i="2" s="1"/>
  <c r="J76" i="2"/>
  <c r="K76" i="2" s="1"/>
  <c r="L76" i="2"/>
  <c r="N76" i="2" s="1"/>
  <c r="J77" i="2"/>
  <c r="K77" i="2" s="1"/>
  <c r="L77" i="2"/>
  <c r="N77" i="2" s="1"/>
  <c r="J78" i="2"/>
  <c r="K78" i="2" s="1"/>
  <c r="L78" i="2"/>
  <c r="P78" i="2" s="1"/>
  <c r="J80" i="2"/>
  <c r="K80" i="2" s="1"/>
  <c r="L80" i="2"/>
  <c r="N80" i="2" s="1"/>
  <c r="J82" i="2"/>
  <c r="K82" i="2" s="1"/>
  <c r="L82" i="2"/>
  <c r="N82" i="2" s="1"/>
  <c r="J83" i="2"/>
  <c r="K83" i="2" s="1"/>
  <c r="L83" i="2"/>
  <c r="O83" i="2" s="1"/>
  <c r="J85" i="2"/>
  <c r="K85" i="2" s="1"/>
  <c r="L85" i="2"/>
  <c r="O85" i="2" s="1"/>
  <c r="J87" i="2"/>
  <c r="K87" i="2" s="1"/>
  <c r="L87" i="2"/>
  <c r="O87" i="2" s="1"/>
  <c r="J88" i="2"/>
  <c r="K88" i="2" s="1"/>
  <c r="L88" i="2"/>
  <c r="O88" i="2" s="1"/>
  <c r="E63" i="2"/>
  <c r="D63" i="2" s="1"/>
  <c r="E65" i="2"/>
  <c r="D65" i="2" s="1"/>
  <c r="E66" i="2"/>
  <c r="D66" i="2" s="1"/>
  <c r="E67" i="2"/>
  <c r="D67" i="2" s="1"/>
  <c r="E68" i="2"/>
  <c r="D68" i="2" s="1"/>
  <c r="E71" i="2"/>
  <c r="D71" i="2" s="1"/>
  <c r="E72" i="2"/>
  <c r="D72" i="2" s="1"/>
  <c r="E75" i="2"/>
  <c r="D75" i="2" s="1"/>
  <c r="E76" i="2"/>
  <c r="D76" i="2" s="1"/>
  <c r="E77" i="2"/>
  <c r="D77" i="2" s="1"/>
  <c r="E78" i="2"/>
  <c r="D78" i="2" s="1"/>
  <c r="E80" i="2"/>
  <c r="D80" i="2" s="1"/>
  <c r="E82" i="2"/>
  <c r="D82" i="2" s="1"/>
  <c r="E83" i="2"/>
  <c r="D83" i="2" s="1"/>
  <c r="E85" i="2"/>
  <c r="D85" i="2" s="1"/>
  <c r="E87" i="2"/>
  <c r="D87" i="2" s="1"/>
  <c r="E88" i="2"/>
  <c r="D88" i="2" s="1"/>
  <c r="J33" i="2"/>
  <c r="K33" i="2" s="1"/>
  <c r="L33" i="2"/>
  <c r="O33" i="2" s="1"/>
  <c r="J37" i="2"/>
  <c r="K37" i="2" s="1"/>
  <c r="L37" i="2"/>
  <c r="M37" i="2" s="1"/>
  <c r="Q37" i="2" s="1"/>
  <c r="J38" i="2"/>
  <c r="K38" i="2" s="1"/>
  <c r="L38" i="2"/>
  <c r="M38" i="2" s="1"/>
  <c r="Q38" i="2" s="1"/>
  <c r="J39" i="2"/>
  <c r="K39" i="2" s="1"/>
  <c r="L39" i="2"/>
  <c r="P39" i="2" s="1"/>
  <c r="J40" i="2"/>
  <c r="K40" i="2" s="1"/>
  <c r="L40" i="2"/>
  <c r="M40" i="2" s="1"/>
  <c r="Q40" i="2" s="1"/>
  <c r="J44" i="2"/>
  <c r="K44" i="2" s="1"/>
  <c r="L44" i="2"/>
  <c r="M44" i="2" s="1"/>
  <c r="Q44" i="2" s="1"/>
  <c r="J45" i="2"/>
  <c r="K45" i="2" s="1"/>
  <c r="L45" i="2"/>
  <c r="M45" i="2" s="1"/>
  <c r="Q45" i="2" s="1"/>
  <c r="J46" i="2"/>
  <c r="K46" i="2" s="1"/>
  <c r="L46" i="2"/>
  <c r="O46" i="2" s="1"/>
  <c r="J48" i="2"/>
  <c r="K48" i="2" s="1"/>
  <c r="L48" i="2"/>
  <c r="O48" i="2" s="1"/>
  <c r="J50" i="2"/>
  <c r="K50" i="2" s="1"/>
  <c r="L50" i="2"/>
  <c r="N50" i="2" s="1"/>
  <c r="J53" i="2"/>
  <c r="K53" i="2" s="1"/>
  <c r="L53" i="2"/>
  <c r="O53" i="2" s="1"/>
  <c r="J54" i="2"/>
  <c r="K54" i="2" s="1"/>
  <c r="L54" i="2"/>
  <c r="M54" i="2" s="1"/>
  <c r="Q54" i="2" s="1"/>
  <c r="J56" i="2"/>
  <c r="K56" i="2" s="1"/>
  <c r="L56" i="2"/>
  <c r="M56" i="2" s="1"/>
  <c r="Q56" i="2" s="1"/>
  <c r="J57" i="2"/>
  <c r="J59" i="2"/>
  <c r="E33" i="2"/>
  <c r="D33" i="2" s="1"/>
  <c r="E34" i="2"/>
  <c r="E35" i="2"/>
  <c r="D35" i="2" s="1"/>
  <c r="E37" i="2"/>
  <c r="D37" i="2" s="1"/>
  <c r="E38" i="2"/>
  <c r="D38" i="2" s="1"/>
  <c r="E39" i="2"/>
  <c r="D39" i="2" s="1"/>
  <c r="E40" i="2"/>
  <c r="D40" i="2" s="1"/>
  <c r="E44" i="2"/>
  <c r="D44" i="2" s="1"/>
  <c r="E45" i="2"/>
  <c r="D45" i="2" s="1"/>
  <c r="E46" i="2"/>
  <c r="D46" i="2" s="1"/>
  <c r="E48" i="2"/>
  <c r="D48" i="2" s="1"/>
  <c r="E50" i="2"/>
  <c r="D50" i="2" s="1"/>
  <c r="E51" i="2"/>
  <c r="D51" i="2" s="1"/>
  <c r="E53" i="2"/>
  <c r="D53" i="2" s="1"/>
  <c r="E54" i="2"/>
  <c r="D54" i="2" s="1"/>
  <c r="E56" i="2"/>
  <c r="D56" i="2" s="1"/>
  <c r="E57" i="2"/>
  <c r="D57" i="2" s="1"/>
  <c r="E59" i="2"/>
  <c r="D59" i="2" s="1"/>
  <c r="J15" i="2"/>
  <c r="K15" i="2" s="1"/>
  <c r="L15" i="2"/>
  <c r="M15" i="2" s="1"/>
  <c r="Q15" i="2" s="1"/>
  <c r="E15" i="2"/>
  <c r="D15" i="2" s="1"/>
  <c r="E16" i="2"/>
  <c r="D16" i="2" s="1"/>
  <c r="J14" i="2"/>
  <c r="E14" i="2"/>
  <c r="D14" i="2" s="1"/>
  <c r="J29" i="3"/>
  <c r="J66" i="3"/>
  <c r="J67" i="3"/>
  <c r="J68" i="3"/>
  <c r="J71" i="3"/>
  <c r="K71" i="3" s="1"/>
  <c r="L71" i="3" s="1"/>
  <c r="M71" i="3" s="1"/>
  <c r="Q71" i="3" s="1"/>
  <c r="J72" i="3"/>
  <c r="K72" i="3" s="1"/>
  <c r="L72" i="3" s="1"/>
  <c r="J75" i="3"/>
  <c r="K75" i="3" s="1"/>
  <c r="L75" i="3" s="1"/>
  <c r="J76" i="3"/>
  <c r="K76" i="3" s="1"/>
  <c r="L76" i="3" s="1"/>
  <c r="J77" i="3"/>
  <c r="J78" i="3"/>
  <c r="K78" i="3" s="1"/>
  <c r="L78" i="3" s="1"/>
  <c r="J80" i="3"/>
  <c r="K80" i="3" s="1"/>
  <c r="L80" i="3" s="1"/>
  <c r="J82" i="3"/>
  <c r="K82" i="3" s="1"/>
  <c r="L82" i="3" s="1"/>
  <c r="J83" i="3"/>
  <c r="K83" i="3" s="1"/>
  <c r="L83" i="3" s="1"/>
  <c r="J85" i="3"/>
  <c r="K85" i="3" s="1"/>
  <c r="L85" i="3" s="1"/>
  <c r="J87" i="3"/>
  <c r="K87" i="3" s="1"/>
  <c r="L87" i="3" s="1"/>
  <c r="J33" i="3"/>
  <c r="J34" i="3"/>
  <c r="J35" i="3"/>
  <c r="J37" i="3"/>
  <c r="J39" i="3"/>
  <c r="K39" i="3" s="1"/>
  <c r="L39" i="3" s="1"/>
  <c r="J40" i="3"/>
  <c r="K40" i="3" s="1"/>
  <c r="L40" i="3" s="1"/>
  <c r="J44" i="3"/>
  <c r="K44" i="3" s="1"/>
  <c r="L44" i="3" s="1"/>
  <c r="J45" i="3"/>
  <c r="K45" i="3" s="1"/>
  <c r="L45" i="3" s="1"/>
  <c r="J46" i="3"/>
  <c r="J48" i="3"/>
  <c r="K48" i="3" s="1"/>
  <c r="L48" i="3" s="1"/>
  <c r="J50" i="3"/>
  <c r="K50" i="3" s="1"/>
  <c r="L50" i="3" s="1"/>
  <c r="J51" i="3"/>
  <c r="J53" i="3"/>
  <c r="K53" i="3" s="1"/>
  <c r="L53" i="3" s="1"/>
  <c r="J54" i="3"/>
  <c r="K54" i="3" s="1"/>
  <c r="L54" i="3" s="1"/>
  <c r="J56" i="3"/>
  <c r="J57" i="3"/>
  <c r="J59" i="3"/>
  <c r="J43" i="3"/>
  <c r="K43" i="3" s="1"/>
  <c r="L43" i="3" s="1"/>
  <c r="J13" i="3"/>
  <c r="J14" i="3"/>
  <c r="K14" i="3" s="1"/>
  <c r="L14" i="3" s="1"/>
  <c r="J15" i="3"/>
  <c r="J16" i="3"/>
  <c r="E88" i="3"/>
  <c r="D88" i="3" s="1"/>
  <c r="J88" i="3" s="1"/>
  <c r="E87" i="3"/>
  <c r="D87" i="3" s="1"/>
  <c r="E85" i="3"/>
  <c r="D85" i="3" s="1"/>
  <c r="E83" i="3"/>
  <c r="D83" i="3" s="1"/>
  <c r="E80" i="3"/>
  <c r="D80" i="3" s="1"/>
  <c r="E77" i="3"/>
  <c r="D77" i="3" s="1"/>
  <c r="E76" i="3"/>
  <c r="D76" i="3" s="1"/>
  <c r="E75" i="3"/>
  <c r="E72" i="3"/>
  <c r="D72" i="3" s="1"/>
  <c r="E71" i="3"/>
  <c r="D71" i="3" s="1"/>
  <c r="E68" i="3"/>
  <c r="D68" i="3" s="1"/>
  <c r="E67" i="3"/>
  <c r="E66" i="3"/>
  <c r="E65" i="3"/>
  <c r="E63" i="3"/>
  <c r="D63" i="3" s="1"/>
  <c r="J63" i="3" s="1"/>
  <c r="E38" i="3"/>
  <c r="D38" i="3" s="1"/>
  <c r="J38" i="3" s="1"/>
  <c r="E45" i="3"/>
  <c r="D45" i="3" s="1"/>
  <c r="E33" i="3"/>
  <c r="D33" i="3" s="1"/>
  <c r="E34" i="3"/>
  <c r="D34" i="3" s="1"/>
  <c r="E35" i="3"/>
  <c r="D35" i="3" s="1"/>
  <c r="E37" i="3"/>
  <c r="D37" i="3" s="1"/>
  <c r="E39" i="3"/>
  <c r="D39" i="3" s="1"/>
  <c r="E40" i="3"/>
  <c r="D40" i="3" s="1"/>
  <c r="E44" i="3"/>
  <c r="D44" i="3" s="1"/>
  <c r="E46" i="3"/>
  <c r="D46" i="3" s="1"/>
  <c r="E48" i="3"/>
  <c r="D48" i="3" s="1"/>
  <c r="E50" i="3"/>
  <c r="E51" i="3"/>
  <c r="D51" i="3" s="1"/>
  <c r="E53" i="3"/>
  <c r="E54" i="3"/>
  <c r="D54" i="3" s="1"/>
  <c r="E56" i="3"/>
  <c r="E57" i="3"/>
  <c r="D57" i="3" s="1"/>
  <c r="E59" i="3"/>
  <c r="D59" i="3" s="1"/>
  <c r="J34" i="2" l="1"/>
  <c r="D34" i="2"/>
  <c r="J51" i="2"/>
  <c r="P75" i="2"/>
  <c r="N85" i="2"/>
  <c r="P83" i="2"/>
  <c r="M85" i="2"/>
  <c r="Q85" i="2" s="1"/>
  <c r="M83" i="2"/>
  <c r="Q83" i="2" s="1"/>
  <c r="P82" i="2"/>
  <c r="O65" i="2"/>
  <c r="P80" i="2"/>
  <c r="M80" i="2"/>
  <c r="Q80" i="2" s="1"/>
  <c r="P88" i="2"/>
  <c r="N87" i="2"/>
  <c r="M78" i="2"/>
  <c r="Q78" i="2" s="1"/>
  <c r="M77" i="2"/>
  <c r="Q77" i="2" s="1"/>
  <c r="P76" i="2"/>
  <c r="N72" i="2"/>
  <c r="O71" i="2"/>
  <c r="P67" i="2"/>
  <c r="M87" i="2"/>
  <c r="Q87" i="2" s="1"/>
  <c r="M71" i="2"/>
  <c r="Q71" i="2" s="1"/>
  <c r="P68" i="2"/>
  <c r="P65" i="2"/>
  <c r="N78" i="2"/>
  <c r="P77" i="2"/>
  <c r="P72" i="2"/>
  <c r="P71" i="2"/>
  <c r="P87" i="2"/>
  <c r="O80" i="2"/>
  <c r="N75" i="2"/>
  <c r="N67" i="2"/>
  <c r="M65" i="2"/>
  <c r="Q65" i="2" s="1"/>
  <c r="M75" i="2"/>
  <c r="Q75" i="2" s="1"/>
  <c r="M67" i="2"/>
  <c r="Q67" i="2" s="1"/>
  <c r="N88" i="2"/>
  <c r="P85" i="2"/>
  <c r="O77" i="2"/>
  <c r="M88" i="2"/>
  <c r="Q88" i="2" s="1"/>
  <c r="N83" i="2"/>
  <c r="M82" i="2"/>
  <c r="Q82" i="2" s="1"/>
  <c r="O78" i="2"/>
  <c r="M76" i="2"/>
  <c r="Q76" i="2" s="1"/>
  <c r="O72" i="2"/>
  <c r="M68" i="2"/>
  <c r="Q68" i="2" s="1"/>
  <c r="O82" i="2"/>
  <c r="O76" i="2"/>
  <c r="O68" i="2"/>
  <c r="P40" i="2"/>
  <c r="M48" i="2"/>
  <c r="Q48" i="2" s="1"/>
  <c r="J35" i="2"/>
  <c r="P48" i="2"/>
  <c r="N48" i="2"/>
  <c r="O40" i="2"/>
  <c r="N40" i="2"/>
  <c r="N39" i="2"/>
  <c r="P38" i="2"/>
  <c r="P37" i="2"/>
  <c r="P46" i="2"/>
  <c r="M39" i="2"/>
  <c r="Q39" i="2" s="1"/>
  <c r="P56" i="2"/>
  <c r="P54" i="2"/>
  <c r="P45" i="2"/>
  <c r="O54" i="2"/>
  <c r="P50" i="2"/>
  <c r="N46" i="2"/>
  <c r="P44" i="2"/>
  <c r="O37" i="2"/>
  <c r="N54" i="2"/>
  <c r="N53" i="2"/>
  <c r="O50" i="2"/>
  <c r="M46" i="2"/>
  <c r="Q46" i="2" s="1"/>
  <c r="O44" i="2"/>
  <c r="N37" i="2"/>
  <c r="M53" i="2"/>
  <c r="Q53" i="2" s="1"/>
  <c r="P33" i="2"/>
  <c r="O56" i="2"/>
  <c r="N56" i="2"/>
  <c r="P53" i="2"/>
  <c r="O45" i="2"/>
  <c r="N44" i="2"/>
  <c r="O38" i="2"/>
  <c r="N33" i="2"/>
  <c r="M50" i="2"/>
  <c r="Q50" i="2" s="1"/>
  <c r="N45" i="2"/>
  <c r="O39" i="2"/>
  <c r="N38" i="2"/>
  <c r="M33" i="2"/>
  <c r="Q33" i="2" s="1"/>
  <c r="J16" i="2"/>
  <c r="P15" i="2"/>
  <c r="O15" i="2"/>
  <c r="N15" i="2"/>
  <c r="M83" i="3"/>
  <c r="Q83" i="3" s="1"/>
  <c r="P83" i="3"/>
  <c r="P71" i="3"/>
  <c r="M45" i="3"/>
  <c r="Q45" i="3" s="1"/>
  <c r="P45" i="3"/>
  <c r="N82" i="3"/>
  <c r="O82" i="3"/>
  <c r="P82" i="3"/>
  <c r="M82" i="3"/>
  <c r="Q82" i="3" s="1"/>
  <c r="O76" i="3"/>
  <c r="P76" i="3"/>
  <c r="M76" i="3"/>
  <c r="Q76" i="3" s="1"/>
  <c r="N76" i="3"/>
  <c r="N87" i="3"/>
  <c r="O87" i="3"/>
  <c r="P87" i="3"/>
  <c r="M87" i="3"/>
  <c r="Q87" i="3" s="1"/>
  <c r="M80" i="3"/>
  <c r="Q80" i="3" s="1"/>
  <c r="N80" i="3"/>
  <c r="O80" i="3"/>
  <c r="P80" i="3"/>
  <c r="N75" i="3"/>
  <c r="O75" i="3"/>
  <c r="P75" i="3"/>
  <c r="M75" i="3"/>
  <c r="Q75" i="3" s="1"/>
  <c r="N14" i="3"/>
  <c r="M14" i="3"/>
  <c r="Q14" i="3" s="1"/>
  <c r="P85" i="3"/>
  <c r="M85" i="3"/>
  <c r="Q85" i="3" s="1"/>
  <c r="N85" i="3"/>
  <c r="O85" i="3"/>
  <c r="M78" i="3"/>
  <c r="Q78" i="3" s="1"/>
  <c r="N78" i="3"/>
  <c r="O78" i="3"/>
  <c r="P78" i="3"/>
  <c r="M72" i="3"/>
  <c r="Q72" i="3" s="1"/>
  <c r="N72" i="3"/>
  <c r="O72" i="3"/>
  <c r="P72" i="3"/>
  <c r="O83" i="3"/>
  <c r="O71" i="3"/>
  <c r="N83" i="3"/>
  <c r="N71" i="3"/>
  <c r="O54" i="3"/>
  <c r="P54" i="3"/>
  <c r="M54" i="3"/>
  <c r="Q54" i="3" s="1"/>
  <c r="N54" i="3"/>
  <c r="M39" i="3"/>
  <c r="Q39" i="3" s="1"/>
  <c r="N39" i="3"/>
  <c r="O39" i="3"/>
  <c r="P39" i="3"/>
  <c r="N53" i="3"/>
  <c r="O53" i="3"/>
  <c r="P53" i="3"/>
  <c r="M53" i="3"/>
  <c r="Q53" i="3" s="1"/>
  <c r="P50" i="3"/>
  <c r="M50" i="3"/>
  <c r="Q50" i="3" s="1"/>
  <c r="N50" i="3"/>
  <c r="O50" i="3"/>
  <c r="P44" i="3"/>
  <c r="M44" i="3"/>
  <c r="Q44" i="3" s="1"/>
  <c r="N44" i="3"/>
  <c r="O44" i="3"/>
  <c r="O43" i="3"/>
  <c r="P43" i="3"/>
  <c r="M43" i="3"/>
  <c r="Q43" i="3" s="1"/>
  <c r="N43" i="3"/>
  <c r="N48" i="3"/>
  <c r="O48" i="3"/>
  <c r="P48" i="3"/>
  <c r="M48" i="3"/>
  <c r="Q48" i="3" s="1"/>
  <c r="N40" i="3"/>
  <c r="O40" i="3"/>
  <c r="P40" i="3"/>
  <c r="M40" i="3"/>
  <c r="Q40" i="3" s="1"/>
  <c r="O45" i="3"/>
  <c r="N45" i="3"/>
  <c r="P14" i="3"/>
  <c r="O14" i="3"/>
  <c r="E16" i="3" l="1"/>
  <c r="D16" i="3" s="1"/>
  <c r="E15" i="3"/>
  <c r="D15" i="3" s="1"/>
  <c r="E91" i="3" l="1"/>
  <c r="D91" i="3" s="1"/>
  <c r="E90" i="3"/>
  <c r="E86" i="3"/>
  <c r="E84" i="3"/>
  <c r="E81" i="3"/>
  <c r="E79" i="3"/>
  <c r="E64" i="3"/>
  <c r="E89" i="3"/>
  <c r="E70" i="3"/>
  <c r="E74" i="3"/>
  <c r="E69" i="3"/>
  <c r="E62" i="3"/>
  <c r="E61" i="3"/>
  <c r="E58" i="3"/>
  <c r="E55" i="3"/>
  <c r="E52" i="3"/>
  <c r="E49" i="3"/>
  <c r="E47" i="3"/>
  <c r="E43" i="3"/>
  <c r="E42" i="3"/>
  <c r="E41" i="3"/>
  <c r="E36" i="3"/>
  <c r="E31" i="3"/>
  <c r="E30" i="3"/>
  <c r="E29" i="3"/>
  <c r="E28" i="3"/>
  <c r="E27" i="3"/>
  <c r="E26" i="3"/>
  <c r="E25" i="3"/>
  <c r="E24" i="3"/>
  <c r="E23" i="3"/>
  <c r="E21" i="3"/>
  <c r="E20" i="3"/>
  <c r="E19" i="3"/>
  <c r="E14" i="3"/>
  <c r="E13" i="3"/>
  <c r="E12" i="3"/>
  <c r="E11" i="3"/>
  <c r="E10" i="3"/>
  <c r="E9" i="3"/>
  <c r="E8" i="3"/>
  <c r="E7" i="3"/>
  <c r="E6" i="3"/>
  <c r="E5" i="3"/>
  <c r="E4" i="3"/>
  <c r="E6" i="2"/>
  <c r="E7" i="2"/>
  <c r="E8" i="2"/>
  <c r="E9" i="2"/>
  <c r="E10" i="2"/>
  <c r="E11" i="2"/>
  <c r="E12" i="2"/>
  <c r="E13" i="2"/>
  <c r="E17" i="2"/>
  <c r="E19" i="2"/>
  <c r="E20" i="2"/>
  <c r="E21" i="2"/>
  <c r="E23" i="2"/>
  <c r="E24" i="2"/>
  <c r="E25" i="2"/>
  <c r="E26" i="2"/>
  <c r="E27" i="2"/>
  <c r="E28" i="2"/>
  <c r="E29" i="2"/>
  <c r="E30" i="2"/>
  <c r="E31" i="2"/>
  <c r="E36" i="2"/>
  <c r="E41" i="2"/>
  <c r="E42" i="2"/>
  <c r="E43" i="2"/>
  <c r="E47" i="2"/>
  <c r="E49" i="2"/>
  <c r="E52" i="2"/>
  <c r="E55" i="2"/>
  <c r="E58" i="2"/>
  <c r="E61" i="2"/>
  <c r="E62" i="2"/>
  <c r="E69" i="2"/>
  <c r="E74" i="2"/>
  <c r="E70" i="2"/>
  <c r="E89" i="2"/>
  <c r="E64" i="2"/>
  <c r="E79" i="2"/>
  <c r="E81" i="2"/>
  <c r="E84" i="2"/>
  <c r="E86" i="2"/>
  <c r="E90" i="2"/>
  <c r="E91" i="2"/>
  <c r="E4" i="2"/>
  <c r="E5" i="2"/>
  <c r="O18" i="3" l="1"/>
  <c r="P18" i="3"/>
  <c r="O22" i="3"/>
  <c r="P22" i="3"/>
  <c r="O32" i="3"/>
  <c r="P32" i="3"/>
  <c r="O60" i="3"/>
  <c r="P60" i="3"/>
  <c r="I94" i="2" l="1"/>
  <c r="I100" i="2" s="1"/>
  <c r="J41" i="2"/>
  <c r="D41" i="2"/>
  <c r="D41" i="3"/>
  <c r="J41" i="3" s="1"/>
  <c r="J9" i="3" l="1"/>
  <c r="J11" i="3"/>
  <c r="J12" i="3"/>
  <c r="D12" i="3"/>
  <c r="D11" i="3"/>
  <c r="D10" i="3"/>
  <c r="J10" i="3" s="1"/>
  <c r="D9" i="3"/>
  <c r="D8" i="3"/>
  <c r="J8" i="3" s="1"/>
  <c r="D7" i="3"/>
  <c r="J7" i="3" s="1"/>
  <c r="D5" i="3"/>
  <c r="D6" i="3"/>
  <c r="D13" i="3"/>
  <c r="D14" i="3"/>
  <c r="D19" i="3"/>
  <c r="D20" i="3"/>
  <c r="D21" i="3"/>
  <c r="D23" i="3"/>
  <c r="D24" i="3"/>
  <c r="D25" i="3"/>
  <c r="D26" i="3"/>
  <c r="D27" i="3"/>
  <c r="D28" i="3"/>
  <c r="D29" i="3"/>
  <c r="D30" i="3"/>
  <c r="D31" i="3"/>
  <c r="D47" i="3"/>
  <c r="D42" i="3"/>
  <c r="J42" i="3" s="1"/>
  <c r="D43" i="3"/>
  <c r="D49" i="3"/>
  <c r="D52" i="3"/>
  <c r="D55" i="3"/>
  <c r="D58" i="3"/>
  <c r="D36" i="3"/>
  <c r="D61" i="3"/>
  <c r="D62" i="3"/>
  <c r="D69" i="3"/>
  <c r="D74" i="3"/>
  <c r="D70" i="3"/>
  <c r="D89" i="3"/>
  <c r="D64" i="3"/>
  <c r="D79" i="3"/>
  <c r="D81" i="3"/>
  <c r="D84" i="3"/>
  <c r="D86" i="3"/>
  <c r="D90" i="3"/>
  <c r="D4" i="3"/>
  <c r="D61" i="2"/>
  <c r="D62" i="2"/>
  <c r="D69" i="2"/>
  <c r="D74" i="2"/>
  <c r="D70" i="2"/>
  <c r="D89" i="2"/>
  <c r="D64" i="2"/>
  <c r="D79" i="2"/>
  <c r="D81" i="2"/>
  <c r="D84" i="2"/>
  <c r="D86" i="2"/>
  <c r="D90" i="2"/>
  <c r="D91" i="2"/>
  <c r="D5" i="2"/>
  <c r="D6" i="2"/>
  <c r="D7" i="2"/>
  <c r="D8" i="2"/>
  <c r="D9" i="2"/>
  <c r="D10" i="2"/>
  <c r="D11" i="2"/>
  <c r="D12" i="2"/>
  <c r="D13" i="2"/>
  <c r="D17" i="2"/>
  <c r="D19" i="2"/>
  <c r="D20" i="2"/>
  <c r="D21" i="2"/>
  <c r="D23" i="2"/>
  <c r="D24" i="2"/>
  <c r="D25" i="2"/>
  <c r="D26" i="2"/>
  <c r="D27" i="2"/>
  <c r="D28" i="2"/>
  <c r="D29" i="2"/>
  <c r="D30" i="2"/>
  <c r="D31" i="2"/>
  <c r="D47" i="2"/>
  <c r="D42" i="2"/>
  <c r="D43" i="2"/>
  <c r="D49" i="2"/>
  <c r="D52" i="2"/>
  <c r="D55" i="2"/>
  <c r="D58" i="2"/>
  <c r="D36" i="2"/>
  <c r="D4" i="2"/>
  <c r="J8" i="2"/>
  <c r="J9" i="2"/>
  <c r="J10" i="2"/>
  <c r="J11" i="2"/>
  <c r="J12" i="2"/>
  <c r="J13" i="2"/>
  <c r="J6" i="3" l="1"/>
  <c r="L92" i="2"/>
  <c r="J92" i="2"/>
  <c r="I99" i="3"/>
  <c r="I98" i="3"/>
  <c r="I97" i="3"/>
  <c r="I96" i="3"/>
  <c r="I95" i="3"/>
  <c r="I94" i="3"/>
  <c r="J93" i="3"/>
  <c r="K93" i="3" s="1"/>
  <c r="J91" i="3"/>
  <c r="J90" i="3"/>
  <c r="J86" i="3"/>
  <c r="J84" i="3"/>
  <c r="J81" i="3"/>
  <c r="J79" i="3"/>
  <c r="J64" i="3"/>
  <c r="J89" i="3"/>
  <c r="J70" i="3"/>
  <c r="J74" i="3"/>
  <c r="J69" i="3"/>
  <c r="J62" i="3"/>
  <c r="J61" i="3"/>
  <c r="J36" i="3"/>
  <c r="J58" i="3"/>
  <c r="J55" i="3"/>
  <c r="J52" i="3"/>
  <c r="J49" i="3"/>
  <c r="J47" i="3"/>
  <c r="J31" i="3"/>
  <c r="J30" i="3"/>
  <c r="J28" i="3"/>
  <c r="J27" i="3"/>
  <c r="J26" i="3"/>
  <c r="J25" i="3"/>
  <c r="J24" i="3"/>
  <c r="J23" i="3"/>
  <c r="J21" i="3"/>
  <c r="J20" i="3"/>
  <c r="J19" i="3"/>
  <c r="J17" i="3"/>
  <c r="K17" i="3" s="1"/>
  <c r="J5" i="3"/>
  <c r="J4" i="3"/>
  <c r="O92" i="2" l="1"/>
  <c r="P92" i="2"/>
  <c r="N92" i="2"/>
  <c r="M92" i="2"/>
  <c r="Q92" i="2" s="1"/>
  <c r="L17" i="3"/>
  <c r="L93" i="3"/>
  <c r="K51" i="3" l="1"/>
  <c r="L51" i="3" s="1"/>
  <c r="N93" i="3"/>
  <c r="O93" i="3"/>
  <c r="P93" i="3"/>
  <c r="P17" i="3"/>
  <c r="O17" i="3"/>
  <c r="K28" i="3"/>
  <c r="L28" i="3" s="1"/>
  <c r="K84" i="3"/>
  <c r="K81" i="3"/>
  <c r="K89" i="3"/>
  <c r="M17" i="3"/>
  <c r="Q17" i="3" s="1"/>
  <c r="N17" i="3"/>
  <c r="M93" i="3"/>
  <c r="Q93" i="3" s="1"/>
  <c r="K86" i="3"/>
  <c r="K79" i="3"/>
  <c r="K5" i="3"/>
  <c r="K21" i="3"/>
  <c r="K47" i="3"/>
  <c r="K29" i="3"/>
  <c r="K24" i="3"/>
  <c r="K4" i="3"/>
  <c r="K52" i="3"/>
  <c r="K49" i="3"/>
  <c r="P51" i="3" l="1"/>
  <c r="O51" i="3"/>
  <c r="O28" i="3"/>
  <c r="P28" i="3"/>
  <c r="L84" i="3"/>
  <c r="L81" i="3"/>
  <c r="L89" i="3"/>
  <c r="L86" i="3"/>
  <c r="L79" i="3"/>
  <c r="L5" i="3"/>
  <c r="L21" i="3"/>
  <c r="L47" i="3"/>
  <c r="L29" i="3"/>
  <c r="L24" i="3"/>
  <c r="L4" i="3"/>
  <c r="L52" i="3"/>
  <c r="L49" i="3"/>
  <c r="P49" i="3" l="1"/>
  <c r="O49" i="3"/>
  <c r="O4" i="3"/>
  <c r="P4" i="3"/>
  <c r="P21" i="3"/>
  <c r="O21" i="3"/>
  <c r="O86" i="3"/>
  <c r="P86" i="3"/>
  <c r="P84" i="3"/>
  <c r="O84" i="3"/>
  <c r="O47" i="3"/>
  <c r="P47" i="3"/>
  <c r="O5" i="3"/>
  <c r="P5" i="3"/>
  <c r="P89" i="3"/>
  <c r="O89" i="3"/>
  <c r="P79" i="3"/>
  <c r="O79" i="3"/>
  <c r="O24" i="3"/>
  <c r="P24" i="3"/>
  <c r="P81" i="3"/>
  <c r="O81" i="3"/>
  <c r="O52" i="3"/>
  <c r="P52" i="3"/>
  <c r="P29" i="3"/>
  <c r="O29" i="3"/>
  <c r="J69" i="2"/>
  <c r="J64" i="2"/>
  <c r="J93" i="2"/>
  <c r="K93" i="2" s="1"/>
  <c r="J62" i="2"/>
  <c r="J89" i="2"/>
  <c r="J81" i="2"/>
  <c r="J61" i="2"/>
  <c r="J70" i="2"/>
  <c r="J91" i="2"/>
  <c r="J74" i="2"/>
  <c r="J84" i="2"/>
  <c r="J60" i="2"/>
  <c r="J90" i="2"/>
  <c r="M51" i="3" l="1"/>
  <c r="Q51" i="3" s="1"/>
  <c r="M52" i="3"/>
  <c r="Q52" i="3" s="1"/>
  <c r="L93" i="2"/>
  <c r="M84" i="3"/>
  <c r="Q84" i="3" s="1"/>
  <c r="M81" i="3"/>
  <c r="Q81" i="3" s="1"/>
  <c r="M89" i="3"/>
  <c r="Q89" i="3" s="1"/>
  <c r="M47" i="3"/>
  <c r="Q47" i="3" s="1"/>
  <c r="M86" i="3"/>
  <c r="Q86" i="3" s="1"/>
  <c r="M79" i="3"/>
  <c r="Q79" i="3" s="1"/>
  <c r="M5" i="3"/>
  <c r="Q5" i="3" s="1"/>
  <c r="M29" i="3"/>
  <c r="Q29" i="3" s="1"/>
  <c r="M21" i="3"/>
  <c r="Q21" i="3" s="1"/>
  <c r="M28" i="3"/>
  <c r="Q28" i="3" s="1"/>
  <c r="M24" i="3"/>
  <c r="Q24" i="3" s="1"/>
  <c r="M4" i="3"/>
  <c r="Q4" i="3" s="1"/>
  <c r="M49" i="3"/>
  <c r="Q49" i="3" s="1"/>
  <c r="J17" i="2"/>
  <c r="N24" i="3" l="1"/>
  <c r="N49" i="3"/>
  <c r="N29" i="3"/>
  <c r="N84" i="3"/>
  <c r="N51" i="3"/>
  <c r="N28" i="3"/>
  <c r="N5" i="3"/>
  <c r="N86" i="3"/>
  <c r="N89" i="3"/>
  <c r="N79" i="3"/>
  <c r="N52" i="3"/>
  <c r="N4" i="3"/>
  <c r="N21" i="3"/>
  <c r="N47" i="3"/>
  <c r="N81" i="3"/>
  <c r="O93" i="2"/>
  <c r="P93" i="2"/>
  <c r="N93" i="2"/>
  <c r="M93" i="2"/>
  <c r="Q93" i="2" s="1"/>
  <c r="J7" i="2"/>
  <c r="J22" i="2"/>
  <c r="J58" i="2"/>
  <c r="J18" i="2"/>
  <c r="J55" i="2"/>
  <c r="J32" i="2"/>
  <c r="J36" i="2" l="1"/>
  <c r="J19" i="2"/>
  <c r="J20" i="2"/>
  <c r="J24" i="2"/>
  <c r="J26" i="2"/>
  <c r="J43" i="2"/>
  <c r="J29" i="2"/>
  <c r="J52" i="2"/>
  <c r="J27" i="2"/>
  <c r="J28" i="2" l="1"/>
  <c r="J79" i="2" l="1"/>
  <c r="J49" i="2"/>
  <c r="J42" i="2"/>
  <c r="J23" i="2"/>
  <c r="J5" i="2"/>
  <c r="J86" i="2"/>
  <c r="J31" i="2"/>
  <c r="J47" i="2"/>
  <c r="J25" i="2"/>
  <c r="J21" i="2"/>
  <c r="J4" i="2" l="1"/>
  <c r="J6" i="2" l="1"/>
  <c r="J30" i="2"/>
  <c r="J94" i="2" l="1"/>
  <c r="K57" i="2" l="1"/>
  <c r="L57" i="2" s="1"/>
  <c r="O57" i="2" s="1"/>
  <c r="K63" i="2"/>
  <c r="L63" i="2" s="1"/>
  <c r="K14" i="2"/>
  <c r="L14" i="2" s="1"/>
  <c r="N14" i="2" s="1"/>
  <c r="K73" i="2"/>
  <c r="L73" i="2" s="1"/>
  <c r="K51" i="2"/>
  <c r="L51" i="2" s="1"/>
  <c r="O51" i="2" s="1"/>
  <c r="K59" i="2"/>
  <c r="L59" i="2" s="1"/>
  <c r="K66" i="2"/>
  <c r="L66" i="2" s="1"/>
  <c r="N66" i="2" s="1"/>
  <c r="K34" i="2"/>
  <c r="L34" i="2" s="1"/>
  <c r="N34" i="2" s="1"/>
  <c r="K35" i="2"/>
  <c r="L35" i="2" s="1"/>
  <c r="K41" i="2"/>
  <c r="L41" i="2" s="1"/>
  <c r="O41" i="2" s="1"/>
  <c r="K16" i="2"/>
  <c r="L16" i="2" s="1"/>
  <c r="K9" i="2"/>
  <c r="L9" i="2" s="1"/>
  <c r="K11" i="2"/>
  <c r="L11" i="2" s="1"/>
  <c r="K13" i="2"/>
  <c r="L13" i="2" s="1"/>
  <c r="K12" i="2"/>
  <c r="L12" i="2" s="1"/>
  <c r="K8" i="2"/>
  <c r="L8" i="2" s="1"/>
  <c r="K10" i="2"/>
  <c r="L10" i="2" s="1"/>
  <c r="K6" i="2"/>
  <c r="L6" i="2" s="1"/>
  <c r="K84" i="2"/>
  <c r="L84" i="2" s="1"/>
  <c r="K61" i="2"/>
  <c r="L61" i="2" s="1"/>
  <c r="K64" i="2"/>
  <c r="K74" i="2"/>
  <c r="K81" i="2"/>
  <c r="K69" i="2"/>
  <c r="K90" i="2"/>
  <c r="L90" i="2" s="1"/>
  <c r="K91" i="2"/>
  <c r="K62" i="2"/>
  <c r="L62" i="2" s="1"/>
  <c r="K60" i="2"/>
  <c r="L60" i="2" s="1"/>
  <c r="K70" i="2"/>
  <c r="K89" i="2"/>
  <c r="L89" i="2" s="1"/>
  <c r="K17" i="2"/>
  <c r="L17" i="2" s="1"/>
  <c r="K18" i="2"/>
  <c r="L18" i="2" s="1"/>
  <c r="K7" i="2"/>
  <c r="L7" i="2" s="1"/>
  <c r="K32" i="2"/>
  <c r="L32" i="2" s="1"/>
  <c r="K55" i="2"/>
  <c r="L55" i="2" s="1"/>
  <c r="K22" i="2"/>
  <c r="L22" i="2" s="1"/>
  <c r="K58" i="2"/>
  <c r="L58" i="2" s="1"/>
  <c r="K43" i="2"/>
  <c r="L43" i="2" s="1"/>
  <c r="K19" i="2"/>
  <c r="K29" i="2"/>
  <c r="L29" i="2" s="1"/>
  <c r="K20" i="2"/>
  <c r="L20" i="2" s="1"/>
  <c r="K52" i="2"/>
  <c r="L52" i="2" s="1"/>
  <c r="K24" i="2"/>
  <c r="L24" i="2" s="1"/>
  <c r="K27" i="2"/>
  <c r="L27" i="2" s="1"/>
  <c r="K26" i="2"/>
  <c r="L26" i="2" s="1"/>
  <c r="K36" i="2"/>
  <c r="L36" i="2" s="1"/>
  <c r="K28" i="2"/>
  <c r="L28" i="2" s="1"/>
  <c r="K5" i="2"/>
  <c r="L5" i="2" s="1"/>
  <c r="K49" i="2"/>
  <c r="K47" i="2"/>
  <c r="K23" i="2"/>
  <c r="L23" i="2" s="1"/>
  <c r="K31" i="2"/>
  <c r="L31" i="2" s="1"/>
  <c r="K25" i="2"/>
  <c r="L25" i="2" s="1"/>
  <c r="K42" i="2"/>
  <c r="L42" i="2" s="1"/>
  <c r="K21" i="2"/>
  <c r="L21" i="2" s="1"/>
  <c r="K86" i="2"/>
  <c r="L86" i="2" s="1"/>
  <c r="K79" i="2"/>
  <c r="K4" i="2"/>
  <c r="L4" i="2" s="1"/>
  <c r="K30" i="2"/>
  <c r="N57" i="2" l="1"/>
  <c r="O63" i="2"/>
  <c r="N63" i="2"/>
  <c r="O14" i="2"/>
  <c r="O73" i="2"/>
  <c r="N73" i="2"/>
  <c r="N51" i="2"/>
  <c r="O59" i="2"/>
  <c r="N59" i="2"/>
  <c r="O66" i="2"/>
  <c r="O34" i="2"/>
  <c r="P41" i="2"/>
  <c r="O35" i="2"/>
  <c r="N35" i="2"/>
  <c r="N41" i="2"/>
  <c r="N16" i="2"/>
  <c r="O16" i="2"/>
  <c r="O23" i="2"/>
  <c r="P24" i="2"/>
  <c r="O24" i="2"/>
  <c r="P7" i="2"/>
  <c r="O7" i="2"/>
  <c r="O90" i="2"/>
  <c r="P90" i="2"/>
  <c r="O6" i="2"/>
  <c r="O13" i="2"/>
  <c r="O25" i="2"/>
  <c r="O26" i="2"/>
  <c r="O20" i="2"/>
  <c r="O58" i="2"/>
  <c r="P17" i="2"/>
  <c r="O17" i="2"/>
  <c r="O62" i="2"/>
  <c r="P84" i="2"/>
  <c r="O84" i="2"/>
  <c r="O8" i="2"/>
  <c r="O9" i="2"/>
  <c r="P9" i="2"/>
  <c r="O86" i="2"/>
  <c r="O31" i="2"/>
  <c r="P31" i="2"/>
  <c r="O5" i="2"/>
  <c r="O27" i="2"/>
  <c r="P29" i="2"/>
  <c r="O29" i="2"/>
  <c r="O22" i="2"/>
  <c r="P22" i="2"/>
  <c r="P89" i="2"/>
  <c r="O89" i="2"/>
  <c r="P12" i="2"/>
  <c r="O12" i="2"/>
  <c r="P21" i="2"/>
  <c r="O21" i="2"/>
  <c r="O28" i="2"/>
  <c r="P55" i="2"/>
  <c r="O55" i="2"/>
  <c r="O4" i="2"/>
  <c r="P4" i="2"/>
  <c r="O42" i="2"/>
  <c r="P42" i="2"/>
  <c r="O36" i="2"/>
  <c r="P36" i="2"/>
  <c r="P52" i="2"/>
  <c r="O52" i="2"/>
  <c r="P43" i="2"/>
  <c r="O43" i="2"/>
  <c r="P32" i="2"/>
  <c r="O32" i="2"/>
  <c r="O18" i="2"/>
  <c r="P18" i="2"/>
  <c r="O60" i="2"/>
  <c r="P60" i="2"/>
  <c r="O61" i="2"/>
  <c r="O10" i="2"/>
  <c r="O11" i="2"/>
  <c r="P11" i="2"/>
  <c r="N21" i="2"/>
  <c r="N28" i="2"/>
  <c r="N7" i="2"/>
  <c r="N90" i="2"/>
  <c r="N6" i="2"/>
  <c r="N4" i="2"/>
  <c r="N36" i="2"/>
  <c r="N43" i="2"/>
  <c r="N32" i="2"/>
  <c r="N60" i="2"/>
  <c r="N61" i="2"/>
  <c r="N10" i="2"/>
  <c r="N25" i="2"/>
  <c r="N26" i="2"/>
  <c r="N20" i="2"/>
  <c r="N58" i="2"/>
  <c r="N17" i="2"/>
  <c r="N62" i="2"/>
  <c r="N84" i="2"/>
  <c r="N8" i="2"/>
  <c r="N9" i="2"/>
  <c r="N86" i="2"/>
  <c r="N31" i="2"/>
  <c r="N5" i="2"/>
  <c r="N27" i="2"/>
  <c r="N29" i="2"/>
  <c r="N22" i="2"/>
  <c r="N89" i="2"/>
  <c r="N12" i="2"/>
  <c r="N23" i="2"/>
  <c r="N24" i="2"/>
  <c r="N55" i="2"/>
  <c r="N13" i="2"/>
  <c r="N42" i="2"/>
  <c r="N52" i="2"/>
  <c r="N18" i="2"/>
  <c r="N11" i="2"/>
  <c r="K95" i="2"/>
  <c r="L79" i="2"/>
  <c r="L49" i="2"/>
  <c r="M22" i="2"/>
  <c r="K97" i="2"/>
  <c r="L47" i="2"/>
  <c r="K99" i="2"/>
  <c r="L19" i="2"/>
  <c r="K96" i="2"/>
  <c r="M32" i="2"/>
  <c r="M18" i="2"/>
  <c r="M60" i="2"/>
  <c r="L91" i="2"/>
  <c r="L69" i="2"/>
  <c r="L74" i="2"/>
  <c r="M17" i="2"/>
  <c r="Q17" i="2" s="1"/>
  <c r="L70" i="2"/>
  <c r="L81" i="2"/>
  <c r="L64" i="2"/>
  <c r="L30" i="2"/>
  <c r="K98" i="2"/>
  <c r="K94" i="2"/>
  <c r="O64" i="2" l="1"/>
  <c r="O74" i="2"/>
  <c r="P74" i="2"/>
  <c r="O49" i="2"/>
  <c r="O81" i="2"/>
  <c r="P81" i="2"/>
  <c r="O69" i="2"/>
  <c r="P69" i="2"/>
  <c r="O47" i="2"/>
  <c r="O79" i="2"/>
  <c r="P79" i="2"/>
  <c r="O70" i="2"/>
  <c r="O91" i="2"/>
  <c r="P91" i="2"/>
  <c r="O30" i="2"/>
  <c r="P30" i="2"/>
  <c r="O19" i="2"/>
  <c r="N91" i="2"/>
  <c r="N64" i="2"/>
  <c r="N74" i="2"/>
  <c r="N49" i="2"/>
  <c r="N81" i="2"/>
  <c r="N69" i="2"/>
  <c r="N47" i="2"/>
  <c r="N79" i="2"/>
  <c r="N70" i="2"/>
  <c r="N30" i="2"/>
  <c r="N19" i="2"/>
  <c r="L94" i="2"/>
  <c r="M90" i="2"/>
  <c r="Q90" i="2" s="1"/>
  <c r="M21" i="2"/>
  <c r="Q21" i="2" s="1"/>
  <c r="M57" i="2" l="1"/>
  <c r="M63" i="2"/>
  <c r="P57" i="2"/>
  <c r="M14" i="2"/>
  <c r="M73" i="2"/>
  <c r="P14" i="2"/>
  <c r="M51" i="2"/>
  <c r="M59" i="2"/>
  <c r="M66" i="2"/>
  <c r="M34" i="2"/>
  <c r="M35" i="2"/>
  <c r="M5" i="2"/>
  <c r="M16" i="2"/>
  <c r="O94" i="2"/>
  <c r="O103" i="2" s="1"/>
  <c r="M52" i="2"/>
  <c r="Q52" i="2" s="1"/>
  <c r="M24" i="2"/>
  <c r="Q24" i="2" s="1"/>
  <c r="M26" i="2"/>
  <c r="M30" i="2"/>
  <c r="Q30" i="2" s="1"/>
  <c r="M49" i="2"/>
  <c r="M23" i="2"/>
  <c r="M41" i="2"/>
  <c r="Q41" i="2" s="1"/>
  <c r="M58" i="2"/>
  <c r="M70" i="2"/>
  <c r="M28" i="2"/>
  <c r="M27" i="2"/>
  <c r="M6" i="2"/>
  <c r="M11" i="2"/>
  <c r="Q11" i="2" s="1"/>
  <c r="M13" i="2"/>
  <c r="M9" i="2"/>
  <c r="Q9" i="2" s="1"/>
  <c r="M10" i="2"/>
  <c r="M12" i="2"/>
  <c r="Q12" i="2" s="1"/>
  <c r="M8" i="2"/>
  <c r="M7" i="2"/>
  <c r="Q7" i="2" s="1"/>
  <c r="M4" i="2"/>
  <c r="Q4" i="2" s="1"/>
  <c r="M29" i="2"/>
  <c r="Q29" i="2" s="1"/>
  <c r="M42" i="2"/>
  <c r="Q42" i="2" s="1"/>
  <c r="M43" i="2"/>
  <c r="Q43" i="2" s="1"/>
  <c r="M36" i="2"/>
  <c r="Q36" i="2" s="1"/>
  <c r="M79" i="2"/>
  <c r="Q79" i="2" s="1"/>
  <c r="M86" i="2"/>
  <c r="M31" i="2"/>
  <c r="Q31" i="2" s="1"/>
  <c r="M47" i="2"/>
  <c r="M20" i="2"/>
  <c r="M19" i="2"/>
  <c r="M25" i="2"/>
  <c r="M91" i="2"/>
  <c r="Q91" i="2" s="1"/>
  <c r="M69" i="2"/>
  <c r="Q69" i="2" s="1"/>
  <c r="M55" i="2"/>
  <c r="Q55" i="2" s="1"/>
  <c r="M89" i="2"/>
  <c r="Q89" i="2" s="1"/>
  <c r="M61" i="2"/>
  <c r="M62" i="2"/>
  <c r="M84" i="2"/>
  <c r="Q84" i="2" s="1"/>
  <c r="M74" i="2"/>
  <c r="Q74" i="2" s="1"/>
  <c r="M64" i="2"/>
  <c r="M81" i="2"/>
  <c r="Q81" i="2" s="1"/>
  <c r="P58" i="2" l="1"/>
  <c r="P63" i="2"/>
  <c r="P26" i="2"/>
  <c r="P49" i="2"/>
  <c r="P73" i="2"/>
  <c r="P61" i="2"/>
  <c r="P86" i="2"/>
  <c r="P62" i="2"/>
  <c r="P70" i="2"/>
  <c r="P20" i="2"/>
  <c r="P5" i="2"/>
  <c r="P25" i="2"/>
  <c r="P19" i="2"/>
  <c r="Q19" i="2"/>
  <c r="P27" i="2"/>
  <c r="P16" i="2"/>
  <c r="Q16" i="2"/>
  <c r="P64" i="2"/>
  <c r="P8" i="2"/>
  <c r="Q8" i="2"/>
  <c r="P13" i="2"/>
  <c r="P28" i="2"/>
  <c r="P23" i="2"/>
  <c r="P66" i="2"/>
  <c r="Q66" i="2"/>
  <c r="P47" i="2"/>
  <c r="Q47" i="2"/>
  <c r="P35" i="2"/>
  <c r="Q35" i="2"/>
  <c r="P59" i="2"/>
  <c r="P10" i="2"/>
  <c r="P6" i="2"/>
  <c r="P34" i="2"/>
  <c r="Q34" i="2"/>
  <c r="P51" i="2"/>
  <c r="N94" i="2"/>
  <c r="M98" i="2"/>
  <c r="M97" i="2"/>
  <c r="M96" i="2"/>
  <c r="M99" i="2"/>
  <c r="M95" i="2"/>
  <c r="M94" i="2"/>
  <c r="P94" i="2" l="1"/>
  <c r="P103" i="2" s="1"/>
  <c r="Q58" i="2" s="1"/>
  <c r="Q13" i="2"/>
  <c r="Q51" i="2"/>
  <c r="Q10" i="2"/>
  <c r="I101" i="2"/>
  <c r="M102" i="2"/>
  <c r="C102" i="2" s="1"/>
  <c r="N103" i="2"/>
  <c r="Q57" i="2" l="1"/>
  <c r="Q63" i="2"/>
  <c r="Q49" i="2"/>
  <c r="Q26" i="2"/>
  <c r="Q59" i="2"/>
  <c r="Q73" i="2"/>
  <c r="Q14" i="2"/>
  <c r="Q64" i="2"/>
  <c r="Q28" i="2"/>
  <c r="Q61" i="2"/>
  <c r="Q62" i="2"/>
  <c r="Q86" i="2"/>
  <c r="Q6" i="2"/>
  <c r="Q27" i="2"/>
  <c r="Q20" i="2"/>
  <c r="Q70" i="2"/>
  <c r="Q25" i="2"/>
  <c r="Q5" i="2"/>
  <c r="Q23" i="2"/>
  <c r="D50" i="3"/>
  <c r="D53" i="3"/>
  <c r="D56" i="3"/>
  <c r="Q103" i="2" l="1"/>
  <c r="D75" i="3"/>
  <c r="D67" i="3"/>
  <c r="D65" i="3" l="1"/>
  <c r="J65" i="3" s="1"/>
  <c r="J94" i="3" l="1"/>
  <c r="K74" i="3" l="1"/>
  <c r="L74" i="3" s="1"/>
  <c r="P74" i="3" s="1"/>
  <c r="K73" i="3"/>
  <c r="L73" i="3" s="1"/>
  <c r="K31" i="3"/>
  <c r="L31" i="3" s="1"/>
  <c r="O31" i="3" s="1"/>
  <c r="K16" i="3"/>
  <c r="L16" i="3" s="1"/>
  <c r="K46" i="3"/>
  <c r="L46" i="3" s="1"/>
  <c r="P46" i="3" s="1"/>
  <c r="K19" i="3"/>
  <c r="L19" i="3" s="1"/>
  <c r="K7" i="3"/>
  <c r="L7" i="3" s="1"/>
  <c r="O7" i="3" s="1"/>
  <c r="K33" i="3"/>
  <c r="L33" i="3" s="1"/>
  <c r="K90" i="3"/>
  <c r="L90" i="3" s="1"/>
  <c r="O90" i="3" s="1"/>
  <c r="K55" i="3"/>
  <c r="L55" i="3" s="1"/>
  <c r="K68" i="3"/>
  <c r="L68" i="3" s="1"/>
  <c r="P68" i="3" s="1"/>
  <c r="K77" i="3"/>
  <c r="L77" i="3" s="1"/>
  <c r="K66" i="3"/>
  <c r="L66" i="3" s="1"/>
  <c r="P66" i="3" s="1"/>
  <c r="K67" i="3"/>
  <c r="L67" i="3" s="1"/>
  <c r="K69" i="3"/>
  <c r="L69" i="3" s="1"/>
  <c r="P69" i="3" s="1"/>
  <c r="K64" i="3"/>
  <c r="L64" i="3" s="1"/>
  <c r="K62" i="3"/>
  <c r="L62" i="3" s="1"/>
  <c r="P62" i="3" s="1"/>
  <c r="K63" i="3"/>
  <c r="L63" i="3" s="1"/>
  <c r="K59" i="3"/>
  <c r="L59" i="3" s="1"/>
  <c r="P59" i="3" s="1"/>
  <c r="K61" i="3"/>
  <c r="L61" i="3" s="1"/>
  <c r="K57" i="3"/>
  <c r="L57" i="3" s="1"/>
  <c r="O57" i="3" s="1"/>
  <c r="K58" i="3"/>
  <c r="L58" i="3" s="1"/>
  <c r="K38" i="3"/>
  <c r="L38" i="3" s="1"/>
  <c r="P38" i="3" s="1"/>
  <c r="K56" i="3"/>
  <c r="L56" i="3" s="1"/>
  <c r="K8" i="3"/>
  <c r="L8" i="3" s="1"/>
  <c r="P8" i="3" s="1"/>
  <c r="K9" i="3"/>
  <c r="L9" i="3" s="1"/>
  <c r="K30" i="3"/>
  <c r="L30" i="3" s="1"/>
  <c r="P30" i="3" s="1"/>
  <c r="K11" i="3"/>
  <c r="L11" i="3" s="1"/>
  <c r="K13" i="3"/>
  <c r="L13" i="3" s="1"/>
  <c r="O13" i="3" s="1"/>
  <c r="K27" i="3"/>
  <c r="L27" i="3" s="1"/>
  <c r="K6" i="3"/>
  <c r="L6" i="3" s="1"/>
  <c r="O6" i="3" s="1"/>
  <c r="K34" i="3"/>
  <c r="L34" i="3" s="1"/>
  <c r="K37" i="3"/>
  <c r="L37" i="3" s="1"/>
  <c r="O37" i="3" s="1"/>
  <c r="K12" i="3"/>
  <c r="L12" i="3" s="1"/>
  <c r="K35" i="3"/>
  <c r="L35" i="3" s="1"/>
  <c r="P35" i="3" s="1"/>
  <c r="K36" i="3"/>
  <c r="L36" i="3" s="1"/>
  <c r="K23" i="3"/>
  <c r="L23" i="3" s="1"/>
  <c r="O23" i="3" s="1"/>
  <c r="K25" i="3"/>
  <c r="L25" i="3" s="1"/>
  <c r="K65" i="3"/>
  <c r="L65" i="3" s="1"/>
  <c r="O65" i="3" s="1"/>
  <c r="K91" i="3"/>
  <c r="L91" i="3" s="1"/>
  <c r="K15" i="3"/>
  <c r="L15" i="3" s="1"/>
  <c r="K70" i="3"/>
  <c r="L70" i="3" s="1"/>
  <c r="K88" i="3"/>
  <c r="L88" i="3" s="1"/>
  <c r="K41" i="3"/>
  <c r="L41" i="3" s="1"/>
  <c r="K10" i="3"/>
  <c r="K42" i="3"/>
  <c r="L42" i="3" s="1"/>
  <c r="K20" i="3"/>
  <c r="K26" i="3"/>
  <c r="O74" i="3" l="1"/>
  <c r="O73" i="3"/>
  <c r="P73" i="3"/>
  <c r="P31" i="3"/>
  <c r="P16" i="3"/>
  <c r="O16" i="3"/>
  <c r="O46" i="3"/>
  <c r="P19" i="3"/>
  <c r="O19" i="3"/>
  <c r="P7" i="3"/>
  <c r="P90" i="3"/>
  <c r="O33" i="3"/>
  <c r="P33" i="3"/>
  <c r="P55" i="3"/>
  <c r="O55" i="3"/>
  <c r="O68" i="3"/>
  <c r="P77" i="3"/>
  <c r="O77" i="3"/>
  <c r="O66" i="3"/>
  <c r="P67" i="3"/>
  <c r="O67" i="3"/>
  <c r="O69" i="3"/>
  <c r="O64" i="3"/>
  <c r="P64" i="3"/>
  <c r="O62" i="3"/>
  <c r="O59" i="3"/>
  <c r="O63" i="3"/>
  <c r="P63" i="3"/>
  <c r="O61" i="3"/>
  <c r="P61" i="3"/>
  <c r="O58" i="3"/>
  <c r="P58" i="3"/>
  <c r="P57" i="3"/>
  <c r="O38" i="3"/>
  <c r="O56" i="3"/>
  <c r="P56" i="3"/>
  <c r="O8" i="3"/>
  <c r="O9" i="3"/>
  <c r="P9" i="3"/>
  <c r="O30" i="3"/>
  <c r="O11" i="3"/>
  <c r="P11" i="3"/>
  <c r="P13" i="3"/>
  <c r="P27" i="3"/>
  <c r="O27" i="3"/>
  <c r="P6" i="3"/>
  <c r="O34" i="3"/>
  <c r="P34" i="3"/>
  <c r="P37" i="3"/>
  <c r="O35" i="3"/>
  <c r="P12" i="3"/>
  <c r="O12" i="3"/>
  <c r="O36" i="3"/>
  <c r="P36" i="3"/>
  <c r="P23" i="3"/>
  <c r="P25" i="3"/>
  <c r="O25" i="3"/>
  <c r="P91" i="3"/>
  <c r="O91" i="3"/>
  <c r="P65" i="3"/>
  <c r="L26" i="3"/>
  <c r="K98" i="3"/>
  <c r="O15" i="3"/>
  <c r="P15" i="3"/>
  <c r="P41" i="3"/>
  <c r="O41" i="3"/>
  <c r="O88" i="3"/>
  <c r="P88" i="3"/>
  <c r="K99" i="3"/>
  <c r="K96" i="3"/>
  <c r="L20" i="3"/>
  <c r="O42" i="3"/>
  <c r="P42" i="3"/>
  <c r="K94" i="3"/>
  <c r="L10" i="3"/>
  <c r="K97" i="3"/>
  <c r="K95" i="3"/>
  <c r="P70" i="3"/>
  <c r="O70" i="3"/>
  <c r="K102" i="3" l="1"/>
  <c r="C102" i="3" s="1"/>
  <c r="O20" i="3"/>
  <c r="P20" i="3"/>
  <c r="P10" i="3"/>
  <c r="O10" i="3"/>
  <c r="L94" i="3"/>
  <c r="O26" i="3"/>
  <c r="P26" i="3"/>
  <c r="M74" i="3" l="1"/>
  <c r="M73" i="3"/>
  <c r="N74" i="3"/>
  <c r="M31" i="3"/>
  <c r="N31" i="3" s="1"/>
  <c r="M16" i="3"/>
  <c r="M46" i="3"/>
  <c r="M19" i="3"/>
  <c r="N46" i="3"/>
  <c r="M7" i="3"/>
  <c r="N7" i="3" s="1"/>
  <c r="M33" i="3"/>
  <c r="M90" i="3"/>
  <c r="M55" i="3"/>
  <c r="N90" i="3"/>
  <c r="M68" i="3"/>
  <c r="M77" i="3"/>
  <c r="N68" i="3"/>
  <c r="M66" i="3"/>
  <c r="M67" i="3"/>
  <c r="N66" i="3"/>
  <c r="M69" i="3"/>
  <c r="M64" i="3"/>
  <c r="N69" i="3"/>
  <c r="M62" i="3"/>
  <c r="M63" i="3"/>
  <c r="N62" i="3"/>
  <c r="M59" i="3"/>
  <c r="M61" i="3"/>
  <c r="N59" i="3"/>
  <c r="M57" i="3"/>
  <c r="M58" i="3"/>
  <c r="N57" i="3"/>
  <c r="M38" i="3"/>
  <c r="M56" i="3"/>
  <c r="N38" i="3"/>
  <c r="M8" i="3"/>
  <c r="N8" i="3" s="1"/>
  <c r="M9" i="3"/>
  <c r="M30" i="3"/>
  <c r="N30" i="3" s="1"/>
  <c r="M11" i="3"/>
  <c r="M13" i="3"/>
  <c r="N13" i="3" s="1"/>
  <c r="M27" i="3"/>
  <c r="M6" i="3"/>
  <c r="N6" i="3" s="1"/>
  <c r="M34" i="3"/>
  <c r="M37" i="3"/>
  <c r="M12" i="3"/>
  <c r="N37" i="3"/>
  <c r="M35" i="3"/>
  <c r="M36" i="3"/>
  <c r="M23" i="3"/>
  <c r="M25" i="3"/>
  <c r="M91" i="3"/>
  <c r="M26" i="3"/>
  <c r="Q26" i="3" s="1"/>
  <c r="M10" i="3"/>
  <c r="Q10" i="3" s="1"/>
  <c r="M20" i="3"/>
  <c r="Q20" i="3" s="1"/>
  <c r="O94" i="3"/>
  <c r="O103" i="3" s="1"/>
  <c r="P94" i="3"/>
  <c r="P103" i="3" s="1"/>
  <c r="N10" i="3"/>
  <c r="M65" i="3"/>
  <c r="M15" i="3"/>
  <c r="M70" i="3"/>
  <c r="Q70" i="3" s="1"/>
  <c r="M42" i="3"/>
  <c r="Q42" i="3" s="1"/>
  <c r="M88" i="3"/>
  <c r="Q88" i="3" s="1"/>
  <c r="M41" i="3"/>
  <c r="Q41" i="3" s="1"/>
  <c r="Q73" i="3" l="1"/>
  <c r="N73" i="3"/>
  <c r="Q31" i="3"/>
  <c r="Q74" i="3"/>
  <c r="Q16" i="3"/>
  <c r="N16" i="3"/>
  <c r="Q69" i="3"/>
  <c r="Q19" i="3"/>
  <c r="N19" i="3"/>
  <c r="Q46" i="3"/>
  <c r="Q33" i="3"/>
  <c r="N33" i="3"/>
  <c r="Q7" i="3"/>
  <c r="Q55" i="3"/>
  <c r="N55" i="3"/>
  <c r="Q91" i="3"/>
  <c r="Q90" i="3"/>
  <c r="Q77" i="3"/>
  <c r="N77" i="3"/>
  <c r="Q68" i="3"/>
  <c r="Q67" i="3"/>
  <c r="N67" i="3"/>
  <c r="Q66" i="3"/>
  <c r="Q65" i="3"/>
  <c r="Q64" i="3"/>
  <c r="N64" i="3"/>
  <c r="Q62" i="3"/>
  <c r="Q63" i="3"/>
  <c r="N63" i="3"/>
  <c r="Q61" i="3"/>
  <c r="N61" i="3"/>
  <c r="Q57" i="3"/>
  <c r="Q59" i="3"/>
  <c r="Q58" i="3"/>
  <c r="N58" i="3"/>
  <c r="Q38" i="3"/>
  <c r="Q56" i="3"/>
  <c r="N56" i="3"/>
  <c r="Q15" i="3"/>
  <c r="Q8" i="3"/>
  <c r="Q9" i="3"/>
  <c r="N9" i="3"/>
  <c r="Q11" i="3"/>
  <c r="N11" i="3"/>
  <c r="Q13" i="3"/>
  <c r="Q30" i="3"/>
  <c r="Q27" i="3"/>
  <c r="N27" i="3"/>
  <c r="Q34" i="3"/>
  <c r="N34" i="3"/>
  <c r="Q37" i="3"/>
  <c r="Q6" i="3"/>
  <c r="Q12" i="3"/>
  <c r="N12" i="3"/>
  <c r="Q35" i="3"/>
  <c r="Q36" i="3"/>
  <c r="N36" i="3"/>
  <c r="N35" i="3"/>
  <c r="Q25" i="3"/>
  <c r="N41" i="3"/>
  <c r="N20" i="3"/>
  <c r="Q23" i="3"/>
  <c r="N42" i="3"/>
  <c r="N25" i="3"/>
  <c r="N15" i="3"/>
  <c r="N91" i="3"/>
  <c r="N88" i="3"/>
  <c r="N70" i="3"/>
  <c r="N26" i="3"/>
  <c r="N23" i="3"/>
  <c r="H100" i="3"/>
  <c r="N65" i="3"/>
  <c r="I101" i="3"/>
  <c r="M94" i="3"/>
  <c r="D66" i="3"/>
  <c r="Q103" i="3" l="1"/>
  <c r="N94" i="3"/>
  <c r="N103" i="3" s="1"/>
</calcChain>
</file>

<file path=xl/sharedStrings.xml><?xml version="1.0" encoding="utf-8"?>
<sst xmlns="http://schemas.openxmlformats.org/spreadsheetml/2006/main" count="331" uniqueCount="122">
  <si>
    <t>Ölrettich</t>
  </si>
  <si>
    <t>Markstammkohl</t>
  </si>
  <si>
    <t>Phacelia</t>
  </si>
  <si>
    <t>Buchweizen</t>
  </si>
  <si>
    <t xml:space="preserve">Öllein </t>
  </si>
  <si>
    <t>Leindotter</t>
  </si>
  <si>
    <t>Malve</t>
  </si>
  <si>
    <t>Sonnenblume</t>
  </si>
  <si>
    <t>Ramtillkraut</t>
  </si>
  <si>
    <t>Rauhafer</t>
  </si>
  <si>
    <t>Hafer</t>
  </si>
  <si>
    <t>Futterroggen</t>
  </si>
  <si>
    <t>Welsches Weidelgras</t>
  </si>
  <si>
    <t>Deutsches Weidelgras</t>
  </si>
  <si>
    <t xml:space="preserve">Rispenhirse </t>
  </si>
  <si>
    <t>Sommerraps</t>
  </si>
  <si>
    <t>Sommerrübsen</t>
  </si>
  <si>
    <t>Stoppelrübe</t>
  </si>
  <si>
    <t>Sudangras</t>
  </si>
  <si>
    <t>Winterrübsen</t>
  </si>
  <si>
    <t>Artgruppe WRR</t>
  </si>
  <si>
    <t>I</t>
  </si>
  <si>
    <t>Einjähriges Weidelgras</t>
  </si>
  <si>
    <t>Bastardweidelgras</t>
  </si>
  <si>
    <t>II</t>
  </si>
  <si>
    <t>Winterraps</t>
  </si>
  <si>
    <t>III</t>
  </si>
  <si>
    <t>Sommergerste</t>
  </si>
  <si>
    <t>S</t>
  </si>
  <si>
    <t xml:space="preserve">Summe Nichtleguminosen, die nicht in Gruppe I-III </t>
  </si>
  <si>
    <t>Sareptasenf</t>
  </si>
  <si>
    <t>Summe Arten Gruppe II (winterh.-keine Herbstn.)</t>
  </si>
  <si>
    <t>Summe Arten Gruppe III (auswint. vor Mulchsaat)</t>
  </si>
  <si>
    <t>Summe Arten Gruppe I+II (winterhart)</t>
  </si>
  <si>
    <t>Summe Arten Gruppe I (winterhart-Herbstnutzung zulässig)</t>
  </si>
  <si>
    <t>Arten</t>
  </si>
  <si>
    <t>Reinsaat-stärke, kg/ha</t>
  </si>
  <si>
    <t>Summe total</t>
  </si>
  <si>
    <t>Zwischen-fruchtcode</t>
  </si>
  <si>
    <t>Anteil bezogen auf Reinsaatstärke</t>
  </si>
  <si>
    <t>Färberdistel</t>
  </si>
  <si>
    <t>Ackerbohne</t>
  </si>
  <si>
    <t>Alexandrinerklee</t>
  </si>
  <si>
    <t>Felderbse</t>
  </si>
  <si>
    <t>Inkarnatklee</t>
  </si>
  <si>
    <t xml:space="preserve">gelbe Lupine </t>
  </si>
  <si>
    <t xml:space="preserve">weiße Lupine  </t>
  </si>
  <si>
    <t>blaue Lupine</t>
  </si>
  <si>
    <t>Perserklee</t>
  </si>
  <si>
    <t>Rotklee</t>
  </si>
  <si>
    <t>Serradella</t>
  </si>
  <si>
    <t>Sommerwicke</t>
  </si>
  <si>
    <t>Weißklee</t>
  </si>
  <si>
    <t>Winterwicke</t>
  </si>
  <si>
    <t>Kö/m²</t>
  </si>
  <si>
    <t>Kö/m² in der Mischung</t>
  </si>
  <si>
    <t xml:space="preserve"> Gewichts-verhältnis in Mischung</t>
  </si>
  <si>
    <t>Bestands-anteil (potentiell)</t>
  </si>
  <si>
    <t>% Anteil Samen in Mischung</t>
  </si>
  <si>
    <t>Gewichts-% in Mischung</t>
  </si>
  <si>
    <t>Einstufung der Mischung:</t>
  </si>
  <si>
    <t>Berechnung auf Basis der Eingabe Gewichts-% in Mischung</t>
  </si>
  <si>
    <t>Berechnung auf Basis der Eingabe % Anteil Samen in Mischung</t>
  </si>
  <si>
    <t>Einjähriges Weid. dipl.</t>
  </si>
  <si>
    <t>Einjähriges Weid. tetrapl.</t>
  </si>
  <si>
    <t>Welsches Weid. tetrapl.</t>
  </si>
  <si>
    <t>Welsches Weid. dipl.</t>
  </si>
  <si>
    <t>TKG in g</t>
  </si>
  <si>
    <t>Kümmel</t>
  </si>
  <si>
    <t>bis:</t>
  </si>
  <si>
    <t>kg/ha</t>
  </si>
  <si>
    <t>empfohlene Saatstärke:</t>
  </si>
  <si>
    <t>Greening:</t>
  </si>
  <si>
    <t>Zwischenfruchtcode der Mischung:</t>
  </si>
  <si>
    <t>empf. Saatstärke, kg/ha (Gew.%)</t>
  </si>
  <si>
    <t>empf. Saatstärke, kg/ha (% Samenzahl)</t>
  </si>
  <si>
    <t>empf. Saatstärke, kg/ha (Bestand %)</t>
  </si>
  <si>
    <t>empf. Saatstärke, kg/ha (% Samen)</t>
  </si>
  <si>
    <t>Standard-TKG in g</t>
  </si>
  <si>
    <t>Partie-spezifisches TKG in g</t>
  </si>
  <si>
    <t>partie-spezifisches TKG in g</t>
  </si>
  <si>
    <t>Knaulgras</t>
  </si>
  <si>
    <t>Wiesenschweidel</t>
  </si>
  <si>
    <t>Abessinischer Senf</t>
  </si>
  <si>
    <t>Borretsch</t>
  </si>
  <si>
    <t>Dill</t>
  </si>
  <si>
    <t>Gartenkresse</t>
  </si>
  <si>
    <t>Indischer Hanf</t>
  </si>
  <si>
    <t>Koriander</t>
  </si>
  <si>
    <t>Kornblume</t>
  </si>
  <si>
    <t>Mangold</t>
  </si>
  <si>
    <t>Nachtkerzen</t>
  </si>
  <si>
    <t>Petersilie</t>
  </si>
  <si>
    <t>Ringelblume</t>
  </si>
  <si>
    <t>Schwarzkümmel</t>
  </si>
  <si>
    <t>Schwarzsenf</t>
  </si>
  <si>
    <t>Sorghum</t>
  </si>
  <si>
    <t>Spinat</t>
  </si>
  <si>
    <t>Tagetes</t>
  </si>
  <si>
    <t>Mariendistel</t>
  </si>
  <si>
    <t>Klatschmohn</t>
  </si>
  <si>
    <t>Blasenfrüchtiger Klee</t>
  </si>
  <si>
    <t>Bockshornklee</t>
  </si>
  <si>
    <t>einj. Luzerne</t>
  </si>
  <si>
    <t>Erdklee</t>
  </si>
  <si>
    <t>Esparsette</t>
  </si>
  <si>
    <t>Gelbklee/Hopfenklee</t>
  </si>
  <si>
    <t>Hornschotenklee</t>
  </si>
  <si>
    <t>Linse</t>
  </si>
  <si>
    <t>Luzerne</t>
  </si>
  <si>
    <t>Michels Klee</t>
  </si>
  <si>
    <t>Pannonische Wicke</t>
  </si>
  <si>
    <t>Platterbse</t>
  </si>
  <si>
    <t>Rauke/Rukola</t>
  </si>
  <si>
    <t>Schabziger Klee</t>
  </si>
  <si>
    <t>Schwedenklee</t>
  </si>
  <si>
    <t>Sojabohne</t>
  </si>
  <si>
    <t>Sparriger Klee</t>
  </si>
  <si>
    <t>Steinklee</t>
  </si>
  <si>
    <t>Aussaat-stärke in kg/ha</t>
  </si>
  <si>
    <t>Winterhärte (AUKM-NRW):</t>
  </si>
  <si>
    <t>Weißer Senf / Gelbsenf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</si>
</sst>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1"/>
      <color rgb="FFFFFFFF"/>
      <name val="Arial"/>
      <family val="2"/>
    </font>
    <font>
      <b/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/>
  </cellStyleXfs>
  <cellXfs count="202">
    <xf numFmtId="0" fontId="0" fillId="0" borderId="0" xfId="0"/>
    <xf numFmtId="0" fontId="0" fillId="0" borderId="0" xfId="0" applyAlignment="1">
      <alignment textRotation="90"/>
    </xf>
    <xf numFmtId="0" fontId="3" fillId="0" borderId="0" xfId="0" applyFont="1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Fill="1" applyBorder="1"/>
    <xf numFmtId="1" fontId="7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/>
    <xf numFmtId="164" fontId="7" fillId="0" borderId="1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0" fontId="2" fillId="16" borderId="15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/>
    <xf numFmtId="1" fontId="8" fillId="0" borderId="14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6" fillId="0" borderId="0" xfId="0" applyFont="1" applyBorder="1"/>
    <xf numFmtId="1" fontId="6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/>
    <xf numFmtId="164" fontId="6" fillId="0" borderId="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/>
    <xf numFmtId="1" fontId="6" fillId="0" borderId="4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" fillId="16" borderId="15" xfId="0" applyFont="1" applyFill="1" applyBorder="1" applyAlignment="1" applyProtection="1">
      <alignment horizontal="center"/>
      <protection locked="0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3" fillId="16" borderId="4" xfId="0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>
      <alignment horizontal="center"/>
    </xf>
    <xf numFmtId="0" fontId="3" fillId="16" borderId="8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0" fontId="3" fillId="16" borderId="6" xfId="0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>
      <alignment horizontal="center"/>
    </xf>
    <xf numFmtId="1" fontId="3" fillId="17" borderId="8" xfId="0" applyNumberFormat="1" applyFont="1" applyFill="1" applyBorder="1" applyAlignment="1" applyProtection="1">
      <alignment horizontal="center"/>
      <protection locked="0"/>
    </xf>
    <xf numFmtId="1" fontId="3" fillId="17" borderId="15" xfId="0" applyNumberFormat="1" applyFont="1" applyFill="1" applyBorder="1" applyAlignment="1" applyProtection="1">
      <alignment horizontal="center"/>
      <protection locked="0"/>
    </xf>
    <xf numFmtId="1" fontId="3" fillId="17" borderId="4" xfId="0" applyNumberFormat="1" applyFont="1" applyFill="1" applyBorder="1" applyAlignment="1" applyProtection="1">
      <alignment horizontal="center"/>
      <protection locked="0"/>
    </xf>
    <xf numFmtId="1" fontId="3" fillId="17" borderId="6" xfId="0" applyNumberFormat="1" applyFont="1" applyFill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8" fillId="0" borderId="0" xfId="0" applyFont="1"/>
    <xf numFmtId="2" fontId="6" fillId="0" borderId="15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11" fillId="0" borderId="0" xfId="0" applyFont="1"/>
    <xf numFmtId="2" fontId="6" fillId="0" borderId="4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center" wrapText="1"/>
    </xf>
    <xf numFmtId="0" fontId="7" fillId="0" borderId="2" xfId="0" applyFont="1" applyBorder="1"/>
    <xf numFmtId="2" fontId="3" fillId="0" borderId="2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" fontId="9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2" fillId="0" borderId="5" xfId="0" applyFont="1" applyBorder="1"/>
    <xf numFmtId="0" fontId="9" fillId="0" borderId="11" xfId="0" applyFont="1" applyBorder="1" applyAlignment="1">
      <alignment horizontal="center" vertical="center"/>
    </xf>
    <xf numFmtId="0" fontId="8" fillId="0" borderId="1" xfId="0" applyFont="1" applyFill="1" applyBorder="1"/>
    <xf numFmtId="0" fontId="13" fillId="0" borderId="2" xfId="0" applyFont="1" applyBorder="1" applyAlignment="1">
      <alignment horizontal="center"/>
    </xf>
    <xf numFmtId="0" fontId="3" fillId="17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6" fillId="0" borderId="0" xfId="0" applyFont="1" applyAlignment="1">
      <alignment textRotation="90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2" xfId="0" applyFont="1" applyFill="1" applyBorder="1" applyAlignment="1">
      <alignment horizontal="center"/>
    </xf>
    <xf numFmtId="0" fontId="3" fillId="18" borderId="4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3" xfId="0" applyFont="1" applyFill="1" applyBorder="1"/>
    <xf numFmtId="2" fontId="6" fillId="0" borderId="6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vertical="center"/>
    </xf>
    <xf numFmtId="0" fontId="6" fillId="17" borderId="15" xfId="0" applyFont="1" applyFill="1" applyBorder="1" applyAlignment="1" applyProtection="1">
      <alignment horizontal="center"/>
      <protection locked="0"/>
    </xf>
    <xf numFmtId="0" fontId="6" fillId="17" borderId="4" xfId="0" applyFont="1" applyFill="1" applyBorder="1" applyAlignment="1" applyProtection="1">
      <alignment horizontal="center"/>
      <protection locked="0"/>
    </xf>
    <xf numFmtId="0" fontId="6" fillId="17" borderId="8" xfId="0" applyFont="1" applyFill="1" applyBorder="1" applyAlignment="1" applyProtection="1">
      <alignment horizontal="center"/>
      <protection locked="0"/>
    </xf>
    <xf numFmtId="0" fontId="6" fillId="17" borderId="6" xfId="0" applyFont="1" applyFill="1" applyBorder="1" applyAlignment="1" applyProtection="1">
      <alignment horizontal="center"/>
      <protection locked="0"/>
    </xf>
    <xf numFmtId="0" fontId="8" fillId="17" borderId="15" xfId="0" applyFont="1" applyFill="1" applyBorder="1" applyAlignment="1" applyProtection="1">
      <alignment horizontal="center"/>
      <protection locked="0"/>
    </xf>
    <xf numFmtId="0" fontId="8" fillId="17" borderId="6" xfId="0" applyFont="1" applyFill="1" applyBorder="1" applyAlignment="1" applyProtection="1">
      <alignment horizontal="center"/>
      <protection locked="0"/>
    </xf>
    <xf numFmtId="0" fontId="6" fillId="17" borderId="1" xfId="0" applyFont="1" applyFill="1" applyBorder="1" applyAlignment="1">
      <alignment horizontal="center"/>
    </xf>
    <xf numFmtId="0" fontId="6" fillId="16" borderId="15" xfId="0" applyFont="1" applyFill="1" applyBorder="1" applyAlignment="1" applyProtection="1">
      <alignment horizontal="center"/>
      <protection locked="0"/>
    </xf>
    <xf numFmtId="0" fontId="6" fillId="16" borderId="4" xfId="0" applyFont="1" applyFill="1" applyBorder="1" applyAlignment="1" applyProtection="1">
      <alignment horizontal="center"/>
      <protection locked="0"/>
    </xf>
    <xf numFmtId="0" fontId="6" fillId="16" borderId="8" xfId="0" applyFont="1" applyFill="1" applyBorder="1" applyAlignment="1" applyProtection="1">
      <alignment horizontal="center"/>
      <protection locked="0"/>
    </xf>
    <xf numFmtId="0" fontId="6" fillId="16" borderId="6" xfId="0" applyFont="1" applyFill="1" applyBorder="1" applyAlignment="1" applyProtection="1">
      <alignment horizontal="center"/>
      <protection locked="0"/>
    </xf>
    <xf numFmtId="0" fontId="7" fillId="16" borderId="15" xfId="0" applyFont="1" applyFill="1" applyBorder="1" applyAlignment="1" applyProtection="1">
      <alignment horizontal="center"/>
      <protection locked="0"/>
    </xf>
    <xf numFmtId="0" fontId="10" fillId="16" borderId="0" xfId="0" applyFont="1" applyFill="1" applyBorder="1" applyAlignment="1">
      <alignment horizontal="center"/>
    </xf>
    <xf numFmtId="0" fontId="10" fillId="16" borderId="9" xfId="0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8" xfId="0" applyNumberFormat="1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 wrapText="1"/>
    </xf>
    <xf numFmtId="2" fontId="3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9" fillId="0" borderId="2" xfId="0" applyFont="1" applyBorder="1" applyAlignment="1">
      <alignment vertical="center"/>
    </xf>
    <xf numFmtId="0" fontId="3" fillId="0" borderId="0" xfId="0" applyFont="1" applyFill="1" applyBorder="1"/>
    <xf numFmtId="1" fontId="9" fillId="0" borderId="2" xfId="0" applyNumberFormat="1" applyFont="1" applyBorder="1" applyAlignment="1">
      <alignment horizontal="center" vertical="center"/>
    </xf>
    <xf numFmtId="0" fontId="8" fillId="0" borderId="4" xfId="0" applyFont="1" applyFill="1" applyBorder="1"/>
    <xf numFmtId="0" fontId="7" fillId="0" borderId="15" xfId="0" applyFont="1" applyFill="1" applyBorder="1" applyAlignment="1">
      <alignment horizontal="center"/>
    </xf>
    <xf numFmtId="0" fontId="10" fillId="16" borderId="13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10" fillId="16" borderId="7" xfId="0" applyFont="1" applyFill="1" applyBorder="1" applyAlignment="1">
      <alignment horizontal="center"/>
    </xf>
    <xf numFmtId="0" fontId="10" fillId="16" borderId="9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17" borderId="12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0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6" fillId="0" borderId="6" xfId="0" applyFont="1" applyFill="1" applyBorder="1"/>
  </cellXfs>
  <cellStyles count="20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Standard" xfId="0" builtinId="0"/>
    <cellStyle name="Standard 2" xfId="19"/>
  </cellStyles>
  <dxfs count="2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FF"/>
      <color rgb="FFFF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727265</xdr:colOff>
      <xdr:row>42</xdr:row>
      <xdr:rowOff>0</xdr:rowOff>
    </xdr:to>
    <xdr:pic>
      <xdr:nvPicPr>
        <xdr:cNvPr id="5" name="Grafik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273"/>
        <a:stretch/>
      </xdr:blipFill>
      <xdr:spPr bwMode="auto">
        <a:xfrm>
          <a:off x="0" y="1"/>
          <a:ext cx="5299265" cy="6800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RH-15001\fcleusters$\Versuche\Auswertung\LSV%20WW%202004\LSV%20WV%20A03%20E04%20Gesamt-Auswert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hner2\f\Eigene%20Dateien\Clara\Riswick\Olives%20Faltblatt\VersucheE00\WW96_00Eertragsve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ra%20Berendonk/Riswick/Olives%20Faltblatt/VersucheE2007/WW98_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%20Dateien/Clara/Riswick/Olives%20Faltblatt/2002-2003/OLIV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-Ertrag"/>
      <sheetName val="Bonituren"/>
      <sheetName val="Mittel der Bonituren"/>
      <sheetName val="Dasselsbruch_1"/>
      <sheetName val="Dollendorf"/>
      <sheetName val="Futterkamp"/>
      <sheetName val="Krefeld-Hüls"/>
      <sheetName val="Lindlar"/>
      <sheetName val="Peckelsheim"/>
      <sheetName val="Schuby"/>
      <sheetName val="Sophienhof"/>
      <sheetName val="Wehn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tragsvert. 96-01"/>
      <sheetName val="Ertragsvert. 96-00"/>
      <sheetName val="Gesamtertrag00"/>
      <sheetName val="Norddt1.Schnitt00"/>
      <sheetName val="weitereSchnitte00"/>
      <sheetName val="Norddt.1.Schnitt 96"/>
      <sheetName val="Norddt.weit.Schnitte 96"/>
      <sheetName val="Norddt. Gesamt 1996"/>
      <sheetName val="Norddt1.Schnitt97"/>
      <sheetName val="weitereSchnitte97"/>
      <sheetName val="Gesamtertrag97"/>
      <sheetName val="Norddt1.Schnitt98"/>
      <sheetName val="weitereSchnitte98"/>
      <sheetName val="Gesamtertrag98 "/>
      <sheetName val="Norddt1.Schnitt99"/>
      <sheetName val="weitereSchnitte99"/>
      <sheetName val="Gesamtertrag99"/>
      <sheetName val="Ertragsvert. 96-99"/>
      <sheetName val="Ertragsvert. 96-99 (2)"/>
      <sheetName val="Ertragsvert. 96-99 Rangf"/>
      <sheetName val="DiagrErtragsvert"/>
      <sheetName val="DiagrErtragsvert(sw)"/>
      <sheetName val="Ertragsvert. 96-99 Rangf (2)"/>
      <sheetName val="DiagrErtragsvert96-00"/>
      <sheetName val="DiagrErtragsvert96-00 (sw)"/>
      <sheetName val="Ertragsvert. 96-00 (2)"/>
      <sheetName val="Tabelle2"/>
      <sheetName val="Tabel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-Ort-Plan"/>
      <sheetName val="Ertragsvert. 98-07"/>
      <sheetName val="Ertragsvert. 96 97-06"/>
      <sheetName val="Ertragsvert. 97-06"/>
      <sheetName val="Norddt.Gesamt96-05 (akt. Sort)"/>
      <sheetName val="Norddt.Gesamt96-05"/>
      <sheetName val="Ertragsvert. 96-05"/>
      <sheetName val="Ertragsvert. 96-05 (neu VRS)"/>
      <sheetName val="Ertragsvert. 96-05 (neu VRS (2)"/>
      <sheetName val="Ertragsvert. 96-05 (neu VRS (3)"/>
      <sheetName val="1. und weitere Schnitte05"/>
      <sheetName val="Norddt.Gesamt05 "/>
      <sheetName val="weitere Schnitte05"/>
      <sheetName val="Norddt.1.Schnitt05 "/>
      <sheetName val="Schuby I"/>
      <sheetName val="Wulfshagen"/>
      <sheetName val="Wehnen"/>
      <sheetName val="Schoonorth"/>
      <sheetName val="Dasselsbruch"/>
      <sheetName val="Bremervoerde-Dietr"/>
      <sheetName val="Ostwestfalen"/>
      <sheetName val="EW-Ort"/>
      <sheetName val="EW-Mean "/>
      <sheetName val="BW-Ort"/>
      <sheetName val="WW-Ort (3)"/>
      <sheetName val="Hochsauerland"/>
      <sheetName val="Viersen"/>
      <sheetName val="Bensberg"/>
      <sheetName val="Aachen-Euskirchen"/>
      <sheetName val="Norddt.Gesamt95-04"/>
      <sheetName val="Norddt.Gesamt95-04 (sort)"/>
      <sheetName val="Norddt.Gesamt95-04 (Züchte) "/>
      <sheetName val="Norddt.Gesamt95-04 (Züchte)sw"/>
      <sheetName val="WW-Ort"/>
      <sheetName val="Sorten alph"/>
      <sheetName val="Rost 2003 sor "/>
      <sheetName val="Norddt.1Schnitt2004"/>
      <sheetName val="Norddt.weitereSchn2004"/>
      <sheetName val="Norddt.Gesamt2004"/>
      <sheetName val="Ertragsvert. 96-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-Ort-Plan"/>
      <sheetName val="Bremervoerde"/>
      <sheetName val="Schuby I"/>
      <sheetName val="Wulfshagen"/>
      <sheetName val="Schoonorth"/>
      <sheetName val="Wehnen"/>
      <sheetName val="Dasselsbruch"/>
      <sheetName val="EW-Ort"/>
      <sheetName val="EW-Mean "/>
      <sheetName val="BW-Ort"/>
      <sheetName val="WW-Ort (3)"/>
      <sheetName val="Hochsauerland"/>
      <sheetName val="Ostwestfalen"/>
      <sheetName val="Bensberg"/>
      <sheetName val="Aachen-Euskirchen"/>
      <sheetName val="Viersen"/>
      <sheetName val="WW-Ort"/>
      <sheetName val="Norddt.Gesamt sort.87-96"/>
      <sheetName val="Norddt.1.Schnitt 96"/>
      <sheetName val="Norddt.weit.Schnitte 96"/>
      <sheetName val="Norddt. Gesamt 1996"/>
      <sheetName val="Ertragsvert. 1996"/>
      <sheetName val="OlivSorten-S1(25-5-97)"/>
      <sheetName val="Norddt.Gesamt sort. 88-97"/>
      <sheetName val="Formular WW"/>
      <sheetName val="Formular EW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Tabelle23"/>
      <sheetName val="Tabelle24"/>
      <sheetName val="Tabelle25"/>
      <sheetName val="Tabelle26"/>
      <sheetName val="Tabelle27"/>
      <sheetName val="Tabelle28"/>
      <sheetName val="Tabelle29"/>
      <sheetName val="Tabelle30"/>
      <sheetName val="Tabelle31"/>
      <sheetName val="Tabelle32"/>
      <sheetName val="Tabelle33"/>
      <sheetName val="Tabelle34"/>
      <sheetName val="Tabelle35"/>
      <sheetName val="Tabelle36"/>
      <sheetName val="Tabelle37"/>
      <sheetName val="Tabelle38"/>
      <sheetName val="Tabelle39"/>
      <sheetName val="Tabelle40"/>
      <sheetName val="Tabelle41"/>
      <sheetName val="Tabelle42"/>
      <sheetName val="Tabelle43"/>
      <sheetName val="Tabelle44"/>
      <sheetName val="Tabelle45"/>
      <sheetName val="Tabelle46"/>
      <sheetName val="Tabelle47"/>
      <sheetName val="Tabelle48"/>
      <sheetName val="Tabelle49"/>
      <sheetName val="Tabelle50"/>
      <sheetName val="Tabelle51"/>
      <sheetName val="Tabelle52"/>
      <sheetName val="Tabelle53"/>
      <sheetName val="Tabelle54"/>
      <sheetName val="Tabelle55"/>
      <sheetName val="Tabelle56"/>
      <sheetName val="Tabelle57"/>
      <sheetName val="Tabelle58"/>
      <sheetName val="Tabelle59"/>
      <sheetName val="Tabelle60"/>
      <sheetName val="Tabelle61"/>
      <sheetName val="Tabelle62"/>
      <sheetName val="Tabelle63"/>
      <sheetName val="Tabelle64"/>
      <sheetName val="Tabelle65"/>
      <sheetName val="Tabelle66"/>
      <sheetName val="Tabelle67"/>
      <sheetName val="Tabelle68"/>
      <sheetName val="Tabelle69"/>
      <sheetName val="Tabelle70"/>
      <sheetName val="Tabelle71"/>
      <sheetName val="Tabelle72"/>
      <sheetName val="Tabelle73"/>
      <sheetName val="Tabelle74"/>
      <sheetName val="Tabelle75"/>
      <sheetName val="Tabelle76"/>
      <sheetName val="Tabelle77"/>
      <sheetName val="Tabelle78"/>
      <sheetName val="Tabelle79"/>
      <sheetName val="Tabelle80"/>
      <sheetName val="Tabelle81"/>
      <sheetName val="Tabelle82"/>
      <sheetName val="Tabelle83"/>
      <sheetName val="Tabelle84"/>
      <sheetName val="Tabelle85"/>
      <sheetName val="Tabelle86"/>
      <sheetName val="Tabelle87"/>
      <sheetName val="Tabelle88"/>
      <sheetName val="Tabelle89"/>
      <sheetName val="Tabelle90"/>
      <sheetName val="Tabelle91"/>
      <sheetName val="Tabelle92"/>
      <sheetName val="Tabelle93"/>
      <sheetName val="Tabelle94"/>
      <sheetName val="Tabelle95"/>
      <sheetName val="Tabelle96"/>
      <sheetName val="Tabelle97"/>
      <sheetName val="Tabelle98"/>
      <sheetName val="Tabelle99"/>
      <sheetName val="Tabelle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F45" sqref="F45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107"/>
  <sheetViews>
    <sheetView showGridLines="0" zoomScale="70" zoomScaleNormal="70" workbookViewId="0">
      <selection activeCell="I4" sqref="I4"/>
    </sheetView>
  </sheetViews>
  <sheetFormatPr baseColWidth="10" defaultRowHeight="12.75" x14ac:dyDescent="0.2"/>
  <cols>
    <col min="1" max="1" width="19.140625" customWidth="1"/>
    <col min="2" max="2" width="24.5703125" style="3" customWidth="1"/>
    <col min="3" max="3" width="16.7109375" customWidth="1"/>
    <col min="4" max="4" width="13.42578125" hidden="1" customWidth="1"/>
    <col min="5" max="5" width="10" hidden="1" customWidth="1"/>
    <col min="6" max="6" width="12" customWidth="1"/>
    <col min="7" max="7" width="15" customWidth="1"/>
    <col min="8" max="8" width="11.140625" hidden="1" customWidth="1"/>
    <col min="9" max="9" width="12.140625" customWidth="1"/>
    <col min="10" max="10" width="19.7109375" hidden="1" customWidth="1"/>
    <col min="11" max="11" width="16.140625" customWidth="1"/>
    <col min="12" max="12" width="20.140625" hidden="1" customWidth="1"/>
    <col min="13" max="13" width="15.7109375" customWidth="1"/>
    <col min="14" max="16" width="16.28515625" hidden="1" customWidth="1"/>
    <col min="17" max="17" width="16.28515625" customWidth="1"/>
  </cols>
  <sheetData>
    <row r="1" spans="1:17" s="11" customFormat="1" ht="18" customHeight="1" x14ac:dyDescent="0.25">
      <c r="A1" s="171" t="s">
        <v>61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53"/>
    </row>
    <row r="2" spans="1:17" s="11" customFormat="1" ht="18" customHeight="1" x14ac:dyDescent="0.25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54"/>
    </row>
    <row r="3" spans="1:17" s="1" customFormat="1" ht="48.75" customHeight="1" x14ac:dyDescent="0.2">
      <c r="A3" s="117" t="s">
        <v>20</v>
      </c>
      <c r="B3" s="118" t="s">
        <v>35</v>
      </c>
      <c r="C3" s="27" t="s">
        <v>38</v>
      </c>
      <c r="D3" s="119" t="s">
        <v>36</v>
      </c>
      <c r="E3" s="27" t="s">
        <v>67</v>
      </c>
      <c r="F3" s="119" t="s">
        <v>78</v>
      </c>
      <c r="G3" s="27" t="s">
        <v>80</v>
      </c>
      <c r="H3" s="119" t="s">
        <v>54</v>
      </c>
      <c r="I3" s="27" t="s">
        <v>59</v>
      </c>
      <c r="J3" s="120" t="s">
        <v>39</v>
      </c>
      <c r="K3" s="120" t="s">
        <v>57</v>
      </c>
      <c r="L3" s="120" t="s">
        <v>55</v>
      </c>
      <c r="M3" s="120" t="s">
        <v>58</v>
      </c>
      <c r="N3" s="27" t="s">
        <v>75</v>
      </c>
      <c r="O3" s="27" t="s">
        <v>74</v>
      </c>
      <c r="P3" s="27" t="s">
        <v>76</v>
      </c>
      <c r="Q3" s="27" t="s">
        <v>119</v>
      </c>
    </row>
    <row r="4" spans="1:17" s="7" customFormat="1" ht="11.25" customHeight="1" x14ac:dyDescent="0.2">
      <c r="A4" s="37" t="s">
        <v>21</v>
      </c>
      <c r="B4" s="39" t="s">
        <v>11</v>
      </c>
      <c r="C4" s="38">
        <v>10</v>
      </c>
      <c r="D4" s="60">
        <f>E4*H4/100</f>
        <v>153</v>
      </c>
      <c r="E4" s="38">
        <f>IF(G4="",F4,G4)</f>
        <v>34</v>
      </c>
      <c r="F4" s="40">
        <v>34</v>
      </c>
      <c r="G4" s="148"/>
      <c r="H4" s="40">
        <v>450</v>
      </c>
      <c r="I4" s="61"/>
      <c r="J4" s="62" t="str">
        <f t="shared" ref="J4:J12" si="0">IF(I4=0,"",$I4/D4)</f>
        <v/>
      </c>
      <c r="K4" s="41" t="str">
        <f>IF(J4="","",J4/J$94*100)</f>
        <v/>
      </c>
      <c r="L4" s="41" t="str">
        <f>IF(K4="","",I4/E4)</f>
        <v/>
      </c>
      <c r="M4" s="41" t="str">
        <f>IF(L4="","",L4/L$94*100)</f>
        <v/>
      </c>
      <c r="N4" s="86" t="str">
        <f>IF(L4="","",D4*M4/100)</f>
        <v/>
      </c>
      <c r="O4" s="86" t="str">
        <f>IF(L4="","",D4*I4/100)</f>
        <v/>
      </c>
      <c r="P4" s="86" t="str">
        <f>IF(L4="","",D4*K4/100)</f>
        <v/>
      </c>
      <c r="Q4" s="44" t="str">
        <f>IF(M4="","",P$103*I4/100)</f>
        <v/>
      </c>
    </row>
    <row r="5" spans="1:17" s="7" customFormat="1" ht="11.25" customHeight="1" x14ac:dyDescent="0.2">
      <c r="A5" s="37" t="s">
        <v>21</v>
      </c>
      <c r="B5" s="39" t="s">
        <v>19</v>
      </c>
      <c r="C5" s="38">
        <v>11</v>
      </c>
      <c r="D5" s="60">
        <f t="shared" ref="D5:D31" si="1">E5*H5/100</f>
        <v>10</v>
      </c>
      <c r="E5" s="38">
        <f>IF(G5="",F5,G5)</f>
        <v>4</v>
      </c>
      <c r="F5" s="40">
        <v>4</v>
      </c>
      <c r="G5" s="148"/>
      <c r="H5" s="40">
        <v>250</v>
      </c>
      <c r="I5" s="61"/>
      <c r="J5" s="63" t="str">
        <f t="shared" si="0"/>
        <v/>
      </c>
      <c r="K5" s="43" t="str">
        <f>IF(J5="","",J5/J$94*100)</f>
        <v/>
      </c>
      <c r="L5" s="43" t="str">
        <f t="shared" ref="L5:L93" si="2">IF(K5="","",I5/E5)</f>
        <v/>
      </c>
      <c r="M5" s="43" t="str">
        <f>IF(L5="","",L5/L$94*100)</f>
        <v/>
      </c>
      <c r="N5" s="44" t="str">
        <f t="shared" ref="N5:N17" si="3">IF(L5="","",D5*M5/100)</f>
        <v/>
      </c>
      <c r="O5" s="44" t="str">
        <f t="shared" ref="O5:O93" si="4">IF(L5="","",D5*I5/100)</f>
        <v/>
      </c>
      <c r="P5" s="44" t="str">
        <f t="shared" ref="P5:P93" si="5">IF(L5="","",D5*K5/100)</f>
        <v/>
      </c>
      <c r="Q5" s="44" t="str">
        <f>IF(M5="","",P$103*I5/100)</f>
        <v/>
      </c>
    </row>
    <row r="6" spans="1:17" s="7" customFormat="1" ht="11.25" customHeight="1" x14ac:dyDescent="0.2">
      <c r="A6" s="37" t="s">
        <v>21</v>
      </c>
      <c r="B6" s="39" t="s">
        <v>0</v>
      </c>
      <c r="C6" s="38">
        <v>12</v>
      </c>
      <c r="D6" s="60">
        <f t="shared" si="1"/>
        <v>20</v>
      </c>
      <c r="E6" s="38">
        <f t="shared" ref="E6:E31" si="6">IF(G6="",F6,G6)</f>
        <v>10</v>
      </c>
      <c r="F6" s="40">
        <v>10</v>
      </c>
      <c r="G6" s="148"/>
      <c r="H6" s="40">
        <v>200</v>
      </c>
      <c r="I6" s="61"/>
      <c r="J6" s="63" t="str">
        <f t="shared" si="0"/>
        <v/>
      </c>
      <c r="K6" s="43" t="str">
        <f>IF(J6="","",J6/J$94*100)</f>
        <v/>
      </c>
      <c r="L6" s="43" t="str">
        <f t="shared" ref="L6:L12" si="7">IF(K6="","",I6/E6)</f>
        <v/>
      </c>
      <c r="M6" s="43" t="str">
        <f>IF(L6="","",L6/L$94*100)</f>
        <v/>
      </c>
      <c r="N6" s="44" t="str">
        <f t="shared" si="3"/>
        <v/>
      </c>
      <c r="O6" s="44" t="str">
        <f t="shared" si="4"/>
        <v/>
      </c>
      <c r="P6" s="44" t="str">
        <f t="shared" si="5"/>
        <v/>
      </c>
      <c r="Q6" s="44" t="str">
        <f>IF(M6="","",P$103*I6/100)</f>
        <v/>
      </c>
    </row>
    <row r="7" spans="1:17" s="7" customFormat="1" ht="11.25" customHeight="1" x14ac:dyDescent="0.2">
      <c r="A7" s="37" t="s">
        <v>21</v>
      </c>
      <c r="B7" s="39" t="s">
        <v>22</v>
      </c>
      <c r="C7" s="38">
        <v>13</v>
      </c>
      <c r="D7" s="38">
        <f t="shared" si="1"/>
        <v>36</v>
      </c>
      <c r="E7" s="38">
        <f t="shared" si="6"/>
        <v>3</v>
      </c>
      <c r="F7" s="40">
        <v>3</v>
      </c>
      <c r="G7" s="148"/>
      <c r="H7" s="40">
        <v>1200</v>
      </c>
      <c r="I7" s="61"/>
      <c r="J7" s="63" t="str">
        <f t="shared" si="0"/>
        <v/>
      </c>
      <c r="K7" s="43" t="str">
        <f>IF(J7="","",J7/J$94*100)</f>
        <v/>
      </c>
      <c r="L7" s="43" t="str">
        <f t="shared" si="7"/>
        <v/>
      </c>
      <c r="M7" s="43" t="str">
        <f>IF(L7="","",L7/L$94*100)</f>
        <v/>
      </c>
      <c r="N7" s="44" t="str">
        <f t="shared" si="3"/>
        <v/>
      </c>
      <c r="O7" s="44" t="str">
        <f t="shared" si="4"/>
        <v/>
      </c>
      <c r="P7" s="44" t="str">
        <f t="shared" si="5"/>
        <v/>
      </c>
      <c r="Q7" s="44" t="str">
        <f>IF(M7="","",P$103*I7/100)</f>
        <v/>
      </c>
    </row>
    <row r="8" spans="1:17" s="7" customFormat="1" ht="11.25" customHeight="1" x14ac:dyDescent="0.2">
      <c r="A8" s="37" t="s">
        <v>21</v>
      </c>
      <c r="B8" s="39" t="s">
        <v>63</v>
      </c>
      <c r="C8" s="38">
        <v>13</v>
      </c>
      <c r="D8" s="43">
        <f t="shared" si="1"/>
        <v>30.800000000000004</v>
      </c>
      <c r="E8" s="38">
        <f t="shared" si="6"/>
        <v>2.2000000000000002</v>
      </c>
      <c r="F8" s="40">
        <v>2.2000000000000002</v>
      </c>
      <c r="G8" s="148"/>
      <c r="H8" s="40">
        <v>1400</v>
      </c>
      <c r="I8" s="61"/>
      <c r="J8" s="63" t="str">
        <f t="shared" si="0"/>
        <v/>
      </c>
      <c r="K8" s="43" t="str">
        <f>IF(J8="","",J8/J$94*100)</f>
        <v/>
      </c>
      <c r="L8" s="43" t="str">
        <f t="shared" si="7"/>
        <v/>
      </c>
      <c r="M8" s="43" t="str">
        <f>IF(L8="","",L8/L$94*100)</f>
        <v/>
      </c>
      <c r="N8" s="44" t="str">
        <f t="shared" si="3"/>
        <v/>
      </c>
      <c r="O8" s="44" t="str">
        <f t="shared" si="4"/>
        <v/>
      </c>
      <c r="P8" s="44" t="str">
        <f t="shared" si="5"/>
        <v/>
      </c>
      <c r="Q8" s="44" t="str">
        <f>IF(M8="","",P$103*I8/100)</f>
        <v/>
      </c>
    </row>
    <row r="9" spans="1:17" s="7" customFormat="1" ht="11.25" customHeight="1" x14ac:dyDescent="0.2">
      <c r="A9" s="37" t="s">
        <v>21</v>
      </c>
      <c r="B9" s="39" t="s">
        <v>64</v>
      </c>
      <c r="C9" s="38">
        <v>13</v>
      </c>
      <c r="D9" s="43">
        <f t="shared" si="1"/>
        <v>41</v>
      </c>
      <c r="E9" s="38">
        <f t="shared" si="6"/>
        <v>4.0999999999999996</v>
      </c>
      <c r="F9" s="40">
        <v>4.0999999999999996</v>
      </c>
      <c r="G9" s="148"/>
      <c r="H9" s="40">
        <v>1000</v>
      </c>
      <c r="I9" s="61"/>
      <c r="J9" s="63" t="str">
        <f t="shared" si="0"/>
        <v/>
      </c>
      <c r="K9" s="43" t="str">
        <f>IF(J9="","",J9/J$94*100)</f>
        <v/>
      </c>
      <c r="L9" s="43" t="str">
        <f t="shared" si="7"/>
        <v/>
      </c>
      <c r="M9" s="43" t="str">
        <f>IF(L9="","",L9/L$94*100)</f>
        <v/>
      </c>
      <c r="N9" s="44" t="str">
        <f t="shared" si="3"/>
        <v/>
      </c>
      <c r="O9" s="44" t="str">
        <f t="shared" si="4"/>
        <v/>
      </c>
      <c r="P9" s="44" t="str">
        <f t="shared" si="5"/>
        <v/>
      </c>
      <c r="Q9" s="44" t="str">
        <f>IF(M9="","",P$103*I9/100)</f>
        <v/>
      </c>
    </row>
    <row r="10" spans="1:17" s="7" customFormat="1" ht="11.25" customHeight="1" x14ac:dyDescent="0.2">
      <c r="A10" s="37" t="s">
        <v>21</v>
      </c>
      <c r="B10" s="39" t="s">
        <v>12</v>
      </c>
      <c r="C10" s="38">
        <v>14</v>
      </c>
      <c r="D10" s="43">
        <f t="shared" si="1"/>
        <v>36</v>
      </c>
      <c r="E10" s="38">
        <f t="shared" si="6"/>
        <v>3</v>
      </c>
      <c r="F10" s="40">
        <v>3</v>
      </c>
      <c r="G10" s="148"/>
      <c r="H10" s="40">
        <v>1200</v>
      </c>
      <c r="I10" s="61"/>
      <c r="J10" s="63" t="str">
        <f t="shared" si="0"/>
        <v/>
      </c>
      <c r="K10" s="43" t="str">
        <f>IF(J10="","",J10/J$94*100)</f>
        <v/>
      </c>
      <c r="L10" s="43" t="str">
        <f t="shared" si="7"/>
        <v/>
      </c>
      <c r="M10" s="43" t="str">
        <f>IF(L10="","",L10/L$94*100)</f>
        <v/>
      </c>
      <c r="N10" s="44" t="str">
        <f t="shared" si="3"/>
        <v/>
      </c>
      <c r="O10" s="44" t="str">
        <f t="shared" si="4"/>
        <v/>
      </c>
      <c r="P10" s="44" t="str">
        <f t="shared" si="5"/>
        <v/>
      </c>
      <c r="Q10" s="44" t="str">
        <f>IF(M10="","",P$103*I10/100)</f>
        <v/>
      </c>
    </row>
    <row r="11" spans="1:17" s="7" customFormat="1" ht="11.25" customHeight="1" x14ac:dyDescent="0.2">
      <c r="A11" s="37" t="s">
        <v>21</v>
      </c>
      <c r="B11" s="39" t="s">
        <v>66</v>
      </c>
      <c r="C11" s="38">
        <v>14</v>
      </c>
      <c r="D11" s="43">
        <f t="shared" si="1"/>
        <v>30.800000000000004</v>
      </c>
      <c r="E11" s="38">
        <f t="shared" si="6"/>
        <v>2.2000000000000002</v>
      </c>
      <c r="F11" s="40">
        <v>2.2000000000000002</v>
      </c>
      <c r="G11" s="148"/>
      <c r="H11" s="40">
        <v>1400</v>
      </c>
      <c r="I11" s="61"/>
      <c r="J11" s="63" t="str">
        <f t="shared" si="0"/>
        <v/>
      </c>
      <c r="K11" s="43" t="str">
        <f>IF(J11="","",J11/J$94*100)</f>
        <v/>
      </c>
      <c r="L11" s="43" t="str">
        <f t="shared" si="7"/>
        <v/>
      </c>
      <c r="M11" s="43" t="str">
        <f>IF(L11="","",L11/L$94*100)</f>
        <v/>
      </c>
      <c r="N11" s="44" t="str">
        <f t="shared" si="3"/>
        <v/>
      </c>
      <c r="O11" s="44" t="str">
        <f t="shared" si="4"/>
        <v/>
      </c>
      <c r="P11" s="44" t="str">
        <f t="shared" si="5"/>
        <v/>
      </c>
      <c r="Q11" s="44" t="str">
        <f>IF(M11="","",P$103*I11/100)</f>
        <v/>
      </c>
    </row>
    <row r="12" spans="1:17" s="7" customFormat="1" ht="11.25" customHeight="1" x14ac:dyDescent="0.2">
      <c r="A12" s="37" t="s">
        <v>21</v>
      </c>
      <c r="B12" s="39" t="s">
        <v>65</v>
      </c>
      <c r="C12" s="38">
        <v>14</v>
      </c>
      <c r="D12" s="43">
        <f t="shared" si="1"/>
        <v>41</v>
      </c>
      <c r="E12" s="38">
        <f t="shared" si="6"/>
        <v>4.0999999999999996</v>
      </c>
      <c r="F12" s="40">
        <v>4.0999999999999996</v>
      </c>
      <c r="G12" s="148"/>
      <c r="H12" s="40">
        <v>1000</v>
      </c>
      <c r="I12" s="61"/>
      <c r="J12" s="63" t="str">
        <f t="shared" si="0"/>
        <v/>
      </c>
      <c r="K12" s="43" t="str">
        <f>IF(J12="","",J12/J$94*100)</f>
        <v/>
      </c>
      <c r="L12" s="43" t="str">
        <f t="shared" si="7"/>
        <v/>
      </c>
      <c r="M12" s="43" t="str">
        <f>IF(L12="","",L12/L$94*100)</f>
        <v/>
      </c>
      <c r="N12" s="44" t="str">
        <f t="shared" si="3"/>
        <v/>
      </c>
      <c r="O12" s="44" t="str">
        <f t="shared" si="4"/>
        <v/>
      </c>
      <c r="P12" s="44" t="str">
        <f t="shared" si="5"/>
        <v/>
      </c>
      <c r="Q12" s="44" t="str">
        <f>IF(M12="","",P$103*I12/100)</f>
        <v/>
      </c>
    </row>
    <row r="13" spans="1:17" s="7" customFormat="1" ht="11.25" customHeight="1" x14ac:dyDescent="0.2">
      <c r="A13" s="37" t="s">
        <v>21</v>
      </c>
      <c r="B13" s="39" t="s">
        <v>23</v>
      </c>
      <c r="C13" s="38">
        <v>15</v>
      </c>
      <c r="D13" s="60">
        <f t="shared" si="1"/>
        <v>31.5</v>
      </c>
      <c r="E13" s="38">
        <f t="shared" si="6"/>
        <v>2.1</v>
      </c>
      <c r="F13" s="40">
        <v>2.1</v>
      </c>
      <c r="G13" s="148"/>
      <c r="H13" s="40">
        <v>1500</v>
      </c>
      <c r="I13" s="61"/>
      <c r="J13" s="63" t="str">
        <f t="shared" ref="J13:J16" si="8">IF(I13=0,"",$I13/D13)</f>
        <v/>
      </c>
      <c r="K13" s="43" t="str">
        <f>IF(J13="","",J13/J$94*100)</f>
        <v/>
      </c>
      <c r="L13" s="43" t="str">
        <f t="shared" ref="L13:L16" si="9">IF(K13="","",I13/E13)</f>
        <v/>
      </c>
      <c r="M13" s="43" t="str">
        <f>IF(L13="","",L13/L$94*100)</f>
        <v/>
      </c>
      <c r="N13" s="44" t="str">
        <f t="shared" ref="N13:N16" si="10">IF(L13="","",D13*M13/100)</f>
        <v/>
      </c>
      <c r="O13" s="44" t="str">
        <f t="shared" ref="O13:O16" si="11">IF(L13="","",D13*I13/100)</f>
        <v/>
      </c>
      <c r="P13" s="44" t="str">
        <f t="shared" ref="P13:P16" si="12">IF(L13="","",D13*K13/100)</f>
        <v/>
      </c>
      <c r="Q13" s="44" t="str">
        <f>IF(M13="","",P$103*I13/100)</f>
        <v/>
      </c>
    </row>
    <row r="14" spans="1:17" s="7" customFormat="1" ht="11.25" customHeight="1" x14ac:dyDescent="0.2">
      <c r="A14" s="37" t="s">
        <v>21</v>
      </c>
      <c r="B14" s="39" t="s">
        <v>13</v>
      </c>
      <c r="C14" s="38">
        <v>16</v>
      </c>
      <c r="D14" s="60">
        <f t="shared" si="1"/>
        <v>30</v>
      </c>
      <c r="E14" s="38">
        <f t="shared" si="6"/>
        <v>2</v>
      </c>
      <c r="F14" s="40">
        <v>2</v>
      </c>
      <c r="G14" s="148"/>
      <c r="H14" s="40">
        <v>1500</v>
      </c>
      <c r="I14" s="61"/>
      <c r="J14" s="63" t="str">
        <f t="shared" si="8"/>
        <v/>
      </c>
      <c r="K14" s="43" t="str">
        <f>IF(J14="","",J14/J$94*100)</f>
        <v/>
      </c>
      <c r="L14" s="43" t="str">
        <f t="shared" si="9"/>
        <v/>
      </c>
      <c r="M14" s="43" t="str">
        <f>IF(L14="","",L14/L$94*100)</f>
        <v/>
      </c>
      <c r="N14" s="44" t="str">
        <f t="shared" si="10"/>
        <v/>
      </c>
      <c r="O14" s="44" t="str">
        <f t="shared" si="11"/>
        <v/>
      </c>
      <c r="P14" s="44" t="str">
        <f t="shared" si="12"/>
        <v/>
      </c>
      <c r="Q14" s="44" t="str">
        <f>IF(M14="","",P$103*I14/100)</f>
        <v/>
      </c>
    </row>
    <row r="15" spans="1:17" s="7" customFormat="1" ht="11.25" customHeight="1" x14ac:dyDescent="0.2">
      <c r="A15" s="37" t="s">
        <v>21</v>
      </c>
      <c r="B15" s="39" t="s">
        <v>81</v>
      </c>
      <c r="C15" s="38">
        <v>17</v>
      </c>
      <c r="D15" s="60">
        <f t="shared" si="1"/>
        <v>24</v>
      </c>
      <c r="E15" s="38">
        <f t="shared" si="6"/>
        <v>1.2</v>
      </c>
      <c r="F15" s="40">
        <v>1.2</v>
      </c>
      <c r="G15" s="148"/>
      <c r="H15" s="40">
        <v>2000</v>
      </c>
      <c r="I15" s="61"/>
      <c r="J15" s="63" t="str">
        <f t="shared" si="8"/>
        <v/>
      </c>
      <c r="K15" s="43" t="str">
        <f>IF(J15="","",J15/J$94*100)</f>
        <v/>
      </c>
      <c r="L15" s="43" t="str">
        <f t="shared" si="9"/>
        <v/>
      </c>
      <c r="M15" s="43" t="str">
        <f>IF(L15="","",L15/L$94*100)</f>
        <v/>
      </c>
      <c r="N15" s="44" t="str">
        <f t="shared" si="10"/>
        <v/>
      </c>
      <c r="O15" s="44" t="str">
        <f t="shared" si="11"/>
        <v/>
      </c>
      <c r="P15" s="44" t="str">
        <f t="shared" si="12"/>
        <v/>
      </c>
      <c r="Q15" s="44" t="str">
        <f>IF(M15="","",P$103*I15/100)</f>
        <v/>
      </c>
    </row>
    <row r="16" spans="1:17" s="7" customFormat="1" ht="11.25" customHeight="1" x14ac:dyDescent="0.2">
      <c r="A16" s="37" t="s">
        <v>21</v>
      </c>
      <c r="B16" s="39" t="s">
        <v>82</v>
      </c>
      <c r="C16" s="38">
        <v>17</v>
      </c>
      <c r="D16" s="60">
        <f t="shared" si="1"/>
        <v>41</v>
      </c>
      <c r="E16" s="38">
        <f t="shared" si="6"/>
        <v>4.0999999999999996</v>
      </c>
      <c r="F16" s="40">
        <v>4.0999999999999996</v>
      </c>
      <c r="G16" s="148"/>
      <c r="H16" s="40">
        <v>1000</v>
      </c>
      <c r="I16" s="61"/>
      <c r="J16" s="63" t="str">
        <f t="shared" si="8"/>
        <v/>
      </c>
      <c r="K16" s="43" t="str">
        <f>IF(J16="","",J16/J$94*100)</f>
        <v/>
      </c>
      <c r="L16" s="43" t="str">
        <f t="shared" si="9"/>
        <v/>
      </c>
      <c r="M16" s="43" t="str">
        <f>IF(L16="","",L16/L$94*100)</f>
        <v/>
      </c>
      <c r="N16" s="44" t="str">
        <f t="shared" si="10"/>
        <v/>
      </c>
      <c r="O16" s="44" t="str">
        <f t="shared" si="11"/>
        <v/>
      </c>
      <c r="P16" s="44" t="str">
        <f t="shared" si="12"/>
        <v/>
      </c>
      <c r="Q16" s="44" t="str">
        <f>IF(M16="","",P$103*I16/100)</f>
        <v/>
      </c>
    </row>
    <row r="17" spans="1:17" s="7" customFormat="1" ht="9.75" customHeight="1" x14ac:dyDescent="0.2">
      <c r="A17" s="37"/>
      <c r="B17" s="39"/>
      <c r="C17" s="38"/>
      <c r="D17" s="60"/>
      <c r="E17" s="38"/>
      <c r="F17" s="40"/>
      <c r="G17" s="148"/>
      <c r="H17" s="40"/>
      <c r="I17" s="61"/>
      <c r="J17" s="37" t="str">
        <f>IF(I17=0,"",$I17/D17)</f>
        <v/>
      </c>
      <c r="K17" s="38" t="str">
        <f>IF(J17="","",J17/J$94*100)</f>
        <v/>
      </c>
      <c r="L17" s="38" t="str">
        <f t="shared" si="2"/>
        <v/>
      </c>
      <c r="M17" s="38" t="str">
        <f>IF(L17="","",L17/L$94*100)</f>
        <v/>
      </c>
      <c r="N17" s="44" t="str">
        <f t="shared" si="3"/>
        <v/>
      </c>
      <c r="O17" s="44" t="str">
        <f t="shared" si="4"/>
        <v/>
      </c>
      <c r="P17" s="44" t="str">
        <f t="shared" si="5"/>
        <v/>
      </c>
      <c r="Q17" s="44" t="str">
        <f>IF(M17="","",P$103*I17/100)</f>
        <v/>
      </c>
    </row>
    <row r="18" spans="1:17" s="7" customFormat="1" ht="6.75" customHeight="1" x14ac:dyDescent="0.2">
      <c r="A18" s="45"/>
      <c r="B18" s="46"/>
      <c r="C18" s="45"/>
      <c r="D18" s="59"/>
      <c r="E18" s="45"/>
      <c r="F18" s="56"/>
      <c r="G18" s="149"/>
      <c r="H18" s="128"/>
      <c r="I18" s="64"/>
      <c r="J18" s="45"/>
      <c r="K18" s="45"/>
      <c r="L18" s="45"/>
      <c r="M18" s="45"/>
      <c r="N18" s="47"/>
      <c r="O18" s="47" t="str">
        <f t="shared" si="4"/>
        <v/>
      </c>
      <c r="P18" s="47" t="str">
        <f t="shared" si="5"/>
        <v/>
      </c>
      <c r="Q18" s="47"/>
    </row>
    <row r="19" spans="1:17" s="7" customFormat="1" ht="11.25" customHeight="1" x14ac:dyDescent="0.2">
      <c r="A19" s="48" t="s">
        <v>24</v>
      </c>
      <c r="B19" s="39" t="s">
        <v>1</v>
      </c>
      <c r="C19" s="49">
        <v>20</v>
      </c>
      <c r="D19" s="65">
        <f t="shared" si="1"/>
        <v>3.6</v>
      </c>
      <c r="E19" s="38">
        <f t="shared" si="6"/>
        <v>4.5</v>
      </c>
      <c r="F19" s="50">
        <v>4.5</v>
      </c>
      <c r="G19" s="150"/>
      <c r="H19" s="50">
        <v>80</v>
      </c>
      <c r="I19" s="66"/>
      <c r="J19" s="67" t="str">
        <f>IF(I19=0,"",$I19/D19)</f>
        <v/>
      </c>
      <c r="K19" s="43" t="str">
        <f>IF(J19="","",J19/J$94*100)</f>
        <v/>
      </c>
      <c r="L19" s="43" t="str">
        <f t="shared" si="2"/>
        <v/>
      </c>
      <c r="M19" s="43" t="str">
        <f>IF(L19="","",L19/L$94*100)</f>
        <v/>
      </c>
      <c r="N19" s="44" t="str">
        <f>IF(L19="","",D19*M19/100)</f>
        <v/>
      </c>
      <c r="O19" s="44" t="str">
        <f t="shared" si="4"/>
        <v/>
      </c>
      <c r="P19" s="44" t="str">
        <f t="shared" si="5"/>
        <v/>
      </c>
      <c r="Q19" s="44" t="str">
        <f>IF(M19="","",P$103*I19/100)</f>
        <v/>
      </c>
    </row>
    <row r="20" spans="1:17" s="7" customFormat="1" ht="11.25" customHeight="1" x14ac:dyDescent="0.2">
      <c r="A20" s="37" t="s">
        <v>24</v>
      </c>
      <c r="B20" s="39" t="s">
        <v>17</v>
      </c>
      <c r="C20" s="38">
        <v>21</v>
      </c>
      <c r="D20" s="60">
        <f t="shared" si="1"/>
        <v>1</v>
      </c>
      <c r="E20" s="38">
        <f t="shared" si="6"/>
        <v>2</v>
      </c>
      <c r="F20" s="40">
        <v>2</v>
      </c>
      <c r="G20" s="148"/>
      <c r="H20" s="40">
        <v>50</v>
      </c>
      <c r="I20" s="61"/>
      <c r="J20" s="67" t="str">
        <f>IF(I20=0,"",$I20/D20)</f>
        <v/>
      </c>
      <c r="K20" s="43" t="str">
        <f>IF(J20="","",J20/J$94*100)</f>
        <v/>
      </c>
      <c r="L20" s="43" t="str">
        <f t="shared" si="2"/>
        <v/>
      </c>
      <c r="M20" s="43" t="str">
        <f>IF(L20="","",L20/L$94*100)</f>
        <v/>
      </c>
      <c r="N20" s="44" t="str">
        <f>IF(L20="","",D20*M20/100)</f>
        <v/>
      </c>
      <c r="O20" s="44" t="str">
        <f t="shared" si="4"/>
        <v/>
      </c>
      <c r="P20" s="44" t="str">
        <f t="shared" si="5"/>
        <v/>
      </c>
      <c r="Q20" s="44" t="str">
        <f>IF(M20="","",P$103*I20/100)</f>
        <v/>
      </c>
    </row>
    <row r="21" spans="1:17" s="7" customFormat="1" ht="11.25" customHeight="1" x14ac:dyDescent="0.2">
      <c r="A21" s="51" t="s">
        <v>24</v>
      </c>
      <c r="B21" s="39" t="s">
        <v>25</v>
      </c>
      <c r="C21" s="52">
        <v>22</v>
      </c>
      <c r="D21" s="68">
        <f t="shared" si="1"/>
        <v>10</v>
      </c>
      <c r="E21" s="38">
        <f t="shared" si="6"/>
        <v>4</v>
      </c>
      <c r="F21" s="53">
        <v>4</v>
      </c>
      <c r="G21" s="151"/>
      <c r="H21" s="53">
        <v>250</v>
      </c>
      <c r="I21" s="69"/>
      <c r="J21" s="70" t="str">
        <f>IF(I21=0,"",$I21/D21)</f>
        <v/>
      </c>
      <c r="K21" s="43" t="str">
        <f>IF(J21="","",J21/J$94*100)</f>
        <v/>
      </c>
      <c r="L21" s="43" t="str">
        <f t="shared" si="2"/>
        <v/>
      </c>
      <c r="M21" s="43" t="str">
        <f>IF(L21="","",L21/L$94*100)</f>
        <v/>
      </c>
      <c r="N21" s="44" t="str">
        <f>IF(L21="","",D21*M21/100)</f>
        <v/>
      </c>
      <c r="O21" s="44" t="str">
        <f t="shared" si="4"/>
        <v/>
      </c>
      <c r="P21" s="44" t="str">
        <f t="shared" si="5"/>
        <v/>
      </c>
      <c r="Q21" s="44" t="str">
        <f>IF(M21="","",P$103*I21/100)</f>
        <v/>
      </c>
    </row>
    <row r="22" spans="1:17" s="7" customFormat="1" ht="6.75" customHeight="1" x14ac:dyDescent="0.2">
      <c r="A22" s="37"/>
      <c r="B22" s="46"/>
      <c r="C22" s="38"/>
      <c r="D22" s="60"/>
      <c r="E22" s="45"/>
      <c r="F22" s="40"/>
      <c r="G22" s="148"/>
      <c r="H22" s="40"/>
      <c r="I22" s="61"/>
      <c r="J22" s="40"/>
      <c r="K22" s="45"/>
      <c r="L22" s="45"/>
      <c r="M22" s="45"/>
      <c r="N22" s="47"/>
      <c r="O22" s="47" t="str">
        <f t="shared" si="4"/>
        <v/>
      </c>
      <c r="P22" s="47" t="str">
        <f t="shared" si="5"/>
        <v/>
      </c>
      <c r="Q22" s="47"/>
    </row>
    <row r="23" spans="1:17" s="7" customFormat="1" ht="11.25" customHeight="1" x14ac:dyDescent="0.2">
      <c r="A23" s="48" t="s">
        <v>26</v>
      </c>
      <c r="B23" s="39" t="s">
        <v>121</v>
      </c>
      <c r="C23" s="49">
        <v>30</v>
      </c>
      <c r="D23" s="65">
        <f t="shared" si="1"/>
        <v>17.5</v>
      </c>
      <c r="E23" s="38">
        <f t="shared" si="6"/>
        <v>7</v>
      </c>
      <c r="F23" s="50">
        <v>7</v>
      </c>
      <c r="G23" s="150"/>
      <c r="H23" s="50">
        <v>250</v>
      </c>
      <c r="I23" s="66"/>
      <c r="J23" s="50" t="str">
        <f t="shared" ref="J23:J31" si="13">IF(I23=0,"",$I23/D23)</f>
        <v/>
      </c>
      <c r="K23" s="43" t="str">
        <f>IF(J23="","",J23/J$94*100)</f>
        <v/>
      </c>
      <c r="L23" s="43" t="str">
        <f t="shared" si="2"/>
        <v/>
      </c>
      <c r="M23" s="43" t="str">
        <f>IF(L23="","",L23/L$94*100)</f>
        <v/>
      </c>
      <c r="N23" s="44" t="str">
        <f t="shared" ref="N23:N31" si="14">IF(L23="","",D23*M23/100)</f>
        <v/>
      </c>
      <c r="O23" s="44" t="str">
        <f t="shared" si="4"/>
        <v/>
      </c>
      <c r="P23" s="44" t="str">
        <f t="shared" si="5"/>
        <v/>
      </c>
      <c r="Q23" s="44" t="str">
        <f>IF(M23="","",P$103*I23/100)</f>
        <v/>
      </c>
    </row>
    <row r="24" spans="1:17" s="7" customFormat="1" ht="11.25" customHeight="1" x14ac:dyDescent="0.2">
      <c r="A24" s="37" t="s">
        <v>26</v>
      </c>
      <c r="B24" s="39" t="s">
        <v>30</v>
      </c>
      <c r="C24" s="38">
        <v>30</v>
      </c>
      <c r="D24" s="60">
        <f t="shared" si="1"/>
        <v>6.25</v>
      </c>
      <c r="E24" s="38">
        <f t="shared" si="6"/>
        <v>2.5</v>
      </c>
      <c r="F24" s="40">
        <v>2.5</v>
      </c>
      <c r="G24" s="148"/>
      <c r="H24" s="40">
        <v>250</v>
      </c>
      <c r="I24" s="61"/>
      <c r="J24" s="60" t="str">
        <f t="shared" si="13"/>
        <v/>
      </c>
      <c r="K24" s="43" t="str">
        <f>IF(J24="","",J24/J$94*100)</f>
        <v/>
      </c>
      <c r="L24" s="43" t="str">
        <f t="shared" si="2"/>
        <v/>
      </c>
      <c r="M24" s="43" t="str">
        <f>IF(L24="","",L24/L$94*100)</f>
        <v/>
      </c>
      <c r="N24" s="44" t="str">
        <f t="shared" si="14"/>
        <v/>
      </c>
      <c r="O24" s="44" t="str">
        <f t="shared" si="4"/>
        <v/>
      </c>
      <c r="P24" s="44" t="str">
        <f t="shared" si="5"/>
        <v/>
      </c>
      <c r="Q24" s="44" t="str">
        <f>IF(M24="","",P$103*I24/100)</f>
        <v/>
      </c>
    </row>
    <row r="25" spans="1:17" s="7" customFormat="1" ht="11.25" customHeight="1" x14ac:dyDescent="0.2">
      <c r="A25" s="37" t="s">
        <v>26</v>
      </c>
      <c r="B25" s="39" t="s">
        <v>2</v>
      </c>
      <c r="C25" s="38">
        <v>31</v>
      </c>
      <c r="D25" s="60">
        <f t="shared" si="1"/>
        <v>9</v>
      </c>
      <c r="E25" s="38">
        <f t="shared" si="6"/>
        <v>2</v>
      </c>
      <c r="F25" s="40">
        <v>2</v>
      </c>
      <c r="G25" s="148"/>
      <c r="H25" s="40">
        <v>450</v>
      </c>
      <c r="I25" s="61"/>
      <c r="J25" s="60" t="str">
        <f t="shared" si="13"/>
        <v/>
      </c>
      <c r="K25" s="43" t="str">
        <f>IF(J25="","",J25/J$94*100)</f>
        <v/>
      </c>
      <c r="L25" s="43" t="str">
        <f t="shared" si="2"/>
        <v/>
      </c>
      <c r="M25" s="43" t="str">
        <f>IF(L25="","",L25/L$94*100)</f>
        <v/>
      </c>
      <c r="N25" s="44" t="str">
        <f t="shared" si="14"/>
        <v/>
      </c>
      <c r="O25" s="44" t="str">
        <f t="shared" si="4"/>
        <v/>
      </c>
      <c r="P25" s="44" t="str">
        <f t="shared" si="5"/>
        <v/>
      </c>
      <c r="Q25" s="44" t="str">
        <f>IF(M25="","",P$103*I25/100)</f>
        <v/>
      </c>
    </row>
    <row r="26" spans="1:17" s="7" customFormat="1" ht="11.25" customHeight="1" x14ac:dyDescent="0.2">
      <c r="A26" s="37" t="s">
        <v>26</v>
      </c>
      <c r="B26" s="39" t="s">
        <v>15</v>
      </c>
      <c r="C26" s="38">
        <v>32</v>
      </c>
      <c r="D26" s="60">
        <f t="shared" si="1"/>
        <v>10</v>
      </c>
      <c r="E26" s="38">
        <f t="shared" si="6"/>
        <v>4</v>
      </c>
      <c r="F26" s="40">
        <v>4</v>
      </c>
      <c r="G26" s="148"/>
      <c r="H26" s="40">
        <v>250</v>
      </c>
      <c r="I26" s="61"/>
      <c r="J26" s="40" t="str">
        <f t="shared" si="13"/>
        <v/>
      </c>
      <c r="K26" s="43" t="str">
        <f>IF(J26="","",J26/J$94*100)</f>
        <v/>
      </c>
      <c r="L26" s="43" t="str">
        <f t="shared" si="2"/>
        <v/>
      </c>
      <c r="M26" s="43" t="str">
        <f>IF(L26="","",L26/L$94*100)</f>
        <v/>
      </c>
      <c r="N26" s="44" t="str">
        <f t="shared" si="14"/>
        <v/>
      </c>
      <c r="O26" s="44" t="str">
        <f t="shared" si="4"/>
        <v/>
      </c>
      <c r="P26" s="44" t="str">
        <f t="shared" si="5"/>
        <v/>
      </c>
      <c r="Q26" s="44" t="str">
        <f>IF(M26="","",P$103*I26/100)</f>
        <v/>
      </c>
    </row>
    <row r="27" spans="1:17" s="7" customFormat="1" ht="11.25" customHeight="1" x14ac:dyDescent="0.2">
      <c r="A27" s="37" t="s">
        <v>26</v>
      </c>
      <c r="B27" s="39" t="s">
        <v>9</v>
      </c>
      <c r="C27" s="38">
        <v>33</v>
      </c>
      <c r="D27" s="60">
        <f t="shared" si="1"/>
        <v>98.9</v>
      </c>
      <c r="E27" s="38">
        <f t="shared" si="6"/>
        <v>23</v>
      </c>
      <c r="F27" s="40">
        <v>23</v>
      </c>
      <c r="G27" s="148"/>
      <c r="H27" s="40">
        <v>430</v>
      </c>
      <c r="I27" s="61"/>
      <c r="J27" s="67" t="str">
        <f t="shared" si="13"/>
        <v/>
      </c>
      <c r="K27" s="43" t="str">
        <f>IF(J27="","",J27/J$94*100)</f>
        <v/>
      </c>
      <c r="L27" s="43" t="str">
        <f t="shared" si="2"/>
        <v/>
      </c>
      <c r="M27" s="43" t="str">
        <f>IF(L27="","",L27/L$94*100)</f>
        <v/>
      </c>
      <c r="N27" s="44" t="str">
        <f t="shared" si="14"/>
        <v/>
      </c>
      <c r="O27" s="44" t="str">
        <f t="shared" si="4"/>
        <v/>
      </c>
      <c r="P27" s="44" t="str">
        <f t="shared" si="5"/>
        <v/>
      </c>
      <c r="Q27" s="44" t="str">
        <f>IF(M27="","",P$103*I27/100)</f>
        <v/>
      </c>
    </row>
    <row r="28" spans="1:17" s="7" customFormat="1" ht="11.25" customHeight="1" x14ac:dyDescent="0.2">
      <c r="A28" s="37" t="s">
        <v>26</v>
      </c>
      <c r="B28" s="39" t="s">
        <v>10</v>
      </c>
      <c r="C28" s="38">
        <v>33</v>
      </c>
      <c r="D28" s="60">
        <f t="shared" si="1"/>
        <v>148.75</v>
      </c>
      <c r="E28" s="38">
        <f t="shared" si="6"/>
        <v>35</v>
      </c>
      <c r="F28" s="40">
        <v>35</v>
      </c>
      <c r="G28" s="148"/>
      <c r="H28" s="40">
        <v>425</v>
      </c>
      <c r="I28" s="61"/>
      <c r="J28" s="67" t="str">
        <f t="shared" si="13"/>
        <v/>
      </c>
      <c r="K28" s="43" t="str">
        <f>IF(J28="","",J28/J$94*100)</f>
        <v/>
      </c>
      <c r="L28" s="43" t="str">
        <f t="shared" si="2"/>
        <v/>
      </c>
      <c r="M28" s="43" t="str">
        <f>IF(L28="","",L28/L$94*100)</f>
        <v/>
      </c>
      <c r="N28" s="44" t="str">
        <f t="shared" si="14"/>
        <v/>
      </c>
      <c r="O28" s="44" t="str">
        <f t="shared" si="4"/>
        <v/>
      </c>
      <c r="P28" s="44" t="str">
        <f t="shared" si="5"/>
        <v/>
      </c>
      <c r="Q28" s="44" t="str">
        <f>IF(M28="","",P$103*I28/100)</f>
        <v/>
      </c>
    </row>
    <row r="29" spans="1:17" s="7" customFormat="1" ht="11.25" customHeight="1" x14ac:dyDescent="0.2">
      <c r="A29" s="37" t="s">
        <v>26</v>
      </c>
      <c r="B29" s="39" t="s">
        <v>27</v>
      </c>
      <c r="C29" s="38">
        <v>34</v>
      </c>
      <c r="D29" s="60">
        <f t="shared" si="1"/>
        <v>180</v>
      </c>
      <c r="E29" s="38">
        <f t="shared" si="6"/>
        <v>45</v>
      </c>
      <c r="F29" s="40">
        <v>45</v>
      </c>
      <c r="G29" s="148"/>
      <c r="H29" s="40">
        <v>400</v>
      </c>
      <c r="I29" s="61"/>
      <c r="J29" s="67" t="str">
        <f t="shared" si="13"/>
        <v/>
      </c>
      <c r="K29" s="43" t="str">
        <f>IF(J29="","",J29/J$94*100)</f>
        <v/>
      </c>
      <c r="L29" s="43" t="str">
        <f t="shared" si="2"/>
        <v/>
      </c>
      <c r="M29" s="43" t="str">
        <f>IF(L29="","",L29/L$94*100)</f>
        <v/>
      </c>
      <c r="N29" s="44" t="str">
        <f t="shared" si="14"/>
        <v/>
      </c>
      <c r="O29" s="44" t="str">
        <f t="shared" si="4"/>
        <v/>
      </c>
      <c r="P29" s="44" t="str">
        <f t="shared" si="5"/>
        <v/>
      </c>
      <c r="Q29" s="44" t="str">
        <f>IF(M29="","",P$103*I29/100)</f>
        <v/>
      </c>
    </row>
    <row r="30" spans="1:17" s="7" customFormat="1" ht="11.25" customHeight="1" x14ac:dyDescent="0.2">
      <c r="A30" s="37" t="s">
        <v>26</v>
      </c>
      <c r="B30" s="39" t="s">
        <v>3</v>
      </c>
      <c r="C30" s="38">
        <v>35</v>
      </c>
      <c r="D30" s="60">
        <f t="shared" si="1"/>
        <v>54</v>
      </c>
      <c r="E30" s="38">
        <f t="shared" si="6"/>
        <v>18</v>
      </c>
      <c r="F30" s="40">
        <v>18</v>
      </c>
      <c r="G30" s="148"/>
      <c r="H30" s="40">
        <v>300</v>
      </c>
      <c r="I30" s="61"/>
      <c r="J30" s="67" t="str">
        <f t="shared" si="13"/>
        <v/>
      </c>
      <c r="K30" s="43" t="str">
        <f>IF(J30="","",J30/J$94*100)</f>
        <v/>
      </c>
      <c r="L30" s="43" t="str">
        <f t="shared" si="2"/>
        <v/>
      </c>
      <c r="M30" s="43" t="str">
        <f>IF(L30="","",L30/L$94*100)</f>
        <v/>
      </c>
      <c r="N30" s="44" t="str">
        <f t="shared" si="14"/>
        <v/>
      </c>
      <c r="O30" s="44" t="str">
        <f t="shared" si="4"/>
        <v/>
      </c>
      <c r="P30" s="44" t="str">
        <f t="shared" si="5"/>
        <v/>
      </c>
      <c r="Q30" s="44" t="str">
        <f>IF(M30="","",P$103*I30/100)</f>
        <v/>
      </c>
    </row>
    <row r="31" spans="1:17" s="7" customFormat="1" ht="11.25" customHeight="1" x14ac:dyDescent="0.2">
      <c r="A31" s="52" t="s">
        <v>26</v>
      </c>
      <c r="B31" s="201" t="s">
        <v>7</v>
      </c>
      <c r="C31" s="52">
        <v>36</v>
      </c>
      <c r="D31" s="68">
        <f t="shared" si="1"/>
        <v>21</v>
      </c>
      <c r="E31" s="52">
        <f t="shared" si="6"/>
        <v>60</v>
      </c>
      <c r="F31" s="53">
        <v>60</v>
      </c>
      <c r="G31" s="151"/>
      <c r="H31" s="53">
        <v>35</v>
      </c>
      <c r="I31" s="69"/>
      <c r="J31" s="70" t="str">
        <f t="shared" si="13"/>
        <v/>
      </c>
      <c r="K31" s="54" t="str">
        <f>IF(J31="","",J31/J$94*100)</f>
        <v/>
      </c>
      <c r="L31" s="54" t="str">
        <f t="shared" si="2"/>
        <v/>
      </c>
      <c r="M31" s="55" t="str">
        <f>IF(L31="","",L31/L$94*100)</f>
        <v/>
      </c>
      <c r="N31" s="89" t="str">
        <f t="shared" si="14"/>
        <v/>
      </c>
      <c r="O31" s="89" t="str">
        <f t="shared" si="4"/>
        <v/>
      </c>
      <c r="P31" s="89" t="str">
        <f t="shared" si="5"/>
        <v/>
      </c>
      <c r="Q31" s="55" t="str">
        <f>IF(M31="","",P$103*I31/100)</f>
        <v/>
      </c>
    </row>
    <row r="32" spans="1:17" s="7" customFormat="1" ht="6.75" customHeight="1" x14ac:dyDescent="0.2">
      <c r="A32" s="37"/>
      <c r="B32" s="46"/>
      <c r="C32" s="38"/>
      <c r="D32" s="60"/>
      <c r="E32" s="52"/>
      <c r="F32" s="40"/>
      <c r="G32" s="148"/>
      <c r="H32" s="40"/>
      <c r="I32" s="61"/>
      <c r="J32" s="57"/>
      <c r="K32" s="45"/>
      <c r="L32" s="45"/>
      <c r="M32" s="45"/>
      <c r="N32" s="47"/>
      <c r="O32" s="47" t="str">
        <f t="shared" si="4"/>
        <v/>
      </c>
      <c r="P32" s="47" t="str">
        <f t="shared" si="5"/>
        <v/>
      </c>
      <c r="Q32" s="47"/>
    </row>
    <row r="33" spans="1:17" s="7" customFormat="1" ht="11.25" customHeight="1" x14ac:dyDescent="0.2">
      <c r="A33" s="48" t="s">
        <v>28</v>
      </c>
      <c r="B33" s="39" t="s">
        <v>83</v>
      </c>
      <c r="C33" s="48"/>
      <c r="D33" s="41">
        <f t="shared" ref="D33:D59" si="15">E33*H33/100</f>
        <v>15.75</v>
      </c>
      <c r="E33" s="126">
        <f t="shared" ref="E33:E59" si="16">IF(G33="",F33,G33)</f>
        <v>3.5</v>
      </c>
      <c r="F33" s="49">
        <v>3.5</v>
      </c>
      <c r="G33" s="150"/>
      <c r="H33" s="65">
        <v>450</v>
      </c>
      <c r="I33" s="66"/>
      <c r="J33" s="80" t="str">
        <f t="shared" ref="J33:J59" si="17">IF(I33=0,"",$I33/D33)</f>
        <v/>
      </c>
      <c r="K33" s="43" t="str">
        <f>IF(J33="","",J33/J$94*100)</f>
        <v/>
      </c>
      <c r="L33" s="43" t="str">
        <f t="shared" ref="L33:L59" si="18">IF(K33="","",I33/E33)</f>
        <v/>
      </c>
      <c r="M33" s="43" t="str">
        <f>IF(L33="","",L33/L$94*100)</f>
        <v/>
      </c>
      <c r="N33" s="44" t="str">
        <f t="shared" ref="N33:N59" si="19">IF(L33="","",D33*M33/100)</f>
        <v/>
      </c>
      <c r="O33" s="44" t="str">
        <f t="shared" ref="O33:O59" si="20">IF(L33="","",D33*I33/100)</f>
        <v/>
      </c>
      <c r="P33" s="44" t="str">
        <f t="shared" ref="P33:P59" si="21">IF(L33="","",D33*K33/100)</f>
        <v/>
      </c>
      <c r="Q33" s="44" t="str">
        <f>IF(M33="","",P$103*I33/100)</f>
        <v/>
      </c>
    </row>
    <row r="34" spans="1:17" s="7" customFormat="1" ht="11.25" customHeight="1" x14ac:dyDescent="0.2">
      <c r="A34" s="37" t="s">
        <v>28</v>
      </c>
      <c r="B34" s="39" t="s">
        <v>84</v>
      </c>
      <c r="C34" s="37"/>
      <c r="D34" s="43">
        <f t="shared" si="15"/>
        <v>26.25</v>
      </c>
      <c r="E34" s="126">
        <f t="shared" si="16"/>
        <v>17.5</v>
      </c>
      <c r="F34" s="38">
        <v>17.5</v>
      </c>
      <c r="G34" s="148"/>
      <c r="H34" s="60">
        <v>150</v>
      </c>
      <c r="I34" s="61"/>
      <c r="J34" s="80" t="str">
        <f t="shared" si="17"/>
        <v/>
      </c>
      <c r="K34" s="43" t="str">
        <f>IF(J34="","",J34/J$94*100)</f>
        <v/>
      </c>
      <c r="L34" s="43" t="str">
        <f t="shared" si="18"/>
        <v/>
      </c>
      <c r="M34" s="43" t="str">
        <f>IF(L34="","",L34/L$94*100)</f>
        <v/>
      </c>
      <c r="N34" s="44" t="str">
        <f t="shared" si="19"/>
        <v/>
      </c>
      <c r="O34" s="44" t="str">
        <f t="shared" si="20"/>
        <v/>
      </c>
      <c r="P34" s="44" t="str">
        <f t="shared" si="21"/>
        <v/>
      </c>
      <c r="Q34" s="44" t="str">
        <f>IF(M34="","",P$103*I34/100)</f>
        <v/>
      </c>
    </row>
    <row r="35" spans="1:17" s="7" customFormat="1" ht="11.25" customHeight="1" x14ac:dyDescent="0.2">
      <c r="A35" s="37" t="s">
        <v>28</v>
      </c>
      <c r="B35" s="39" t="s">
        <v>85</v>
      </c>
      <c r="C35" s="37"/>
      <c r="D35" s="43">
        <f t="shared" si="15"/>
        <v>20</v>
      </c>
      <c r="E35" s="126">
        <f t="shared" si="16"/>
        <v>1.6</v>
      </c>
      <c r="F35" s="38">
        <v>1.6</v>
      </c>
      <c r="G35" s="148"/>
      <c r="H35" s="60">
        <v>1250</v>
      </c>
      <c r="I35" s="61"/>
      <c r="J35" s="80" t="str">
        <f t="shared" si="17"/>
        <v/>
      </c>
      <c r="K35" s="43" t="str">
        <f>IF(J35="","",J35/J$94*100)</f>
        <v/>
      </c>
      <c r="L35" s="43" t="str">
        <f t="shared" si="18"/>
        <v/>
      </c>
      <c r="M35" s="43" t="str">
        <f>IF(L35="","",L35/L$94*100)</f>
        <v/>
      </c>
      <c r="N35" s="44" t="str">
        <f t="shared" si="19"/>
        <v/>
      </c>
      <c r="O35" s="44" t="str">
        <f t="shared" si="20"/>
        <v/>
      </c>
      <c r="P35" s="44" t="str">
        <f t="shared" si="21"/>
        <v/>
      </c>
      <c r="Q35" s="44" t="str">
        <f>IF(M35="","",P$103*I35/100)</f>
        <v/>
      </c>
    </row>
    <row r="36" spans="1:17" s="7" customFormat="1" ht="11.25" customHeight="1" x14ac:dyDescent="0.2">
      <c r="A36" s="37" t="s">
        <v>28</v>
      </c>
      <c r="B36" s="39" t="s">
        <v>40</v>
      </c>
      <c r="C36" s="37"/>
      <c r="D36" s="43">
        <f t="shared" si="15"/>
        <v>35</v>
      </c>
      <c r="E36" s="126">
        <f t="shared" si="16"/>
        <v>35</v>
      </c>
      <c r="F36" s="38">
        <v>35</v>
      </c>
      <c r="G36" s="148"/>
      <c r="H36" s="40">
        <v>100</v>
      </c>
      <c r="I36" s="61"/>
      <c r="J36" s="67" t="str">
        <f t="shared" si="17"/>
        <v/>
      </c>
      <c r="K36" s="43" t="str">
        <f>IF(J36="","",J36/J$94*100)</f>
        <v/>
      </c>
      <c r="L36" s="43" t="str">
        <f t="shared" si="18"/>
        <v/>
      </c>
      <c r="M36" s="43" t="str">
        <f>IF(L36="","",L36/L$94*100)</f>
        <v/>
      </c>
      <c r="N36" s="44" t="str">
        <f t="shared" si="19"/>
        <v/>
      </c>
      <c r="O36" s="44" t="str">
        <f t="shared" si="20"/>
        <v/>
      </c>
      <c r="P36" s="44" t="str">
        <f t="shared" si="21"/>
        <v/>
      </c>
      <c r="Q36" s="44" t="str">
        <f>IF(M36="","",P$103*I36/100)</f>
        <v/>
      </c>
    </row>
    <row r="37" spans="1:17" s="7" customFormat="1" ht="11.25" customHeight="1" x14ac:dyDescent="0.2">
      <c r="A37" s="37" t="s">
        <v>28</v>
      </c>
      <c r="B37" s="39" t="s">
        <v>86</v>
      </c>
      <c r="C37" s="37"/>
      <c r="D37" s="43">
        <f t="shared" si="15"/>
        <v>18.399999999999999</v>
      </c>
      <c r="E37" s="126">
        <f t="shared" si="16"/>
        <v>2.2999999999999998</v>
      </c>
      <c r="F37" s="38">
        <v>2.2999999999999998</v>
      </c>
      <c r="G37" s="148"/>
      <c r="H37" s="60">
        <v>800</v>
      </c>
      <c r="I37" s="61"/>
      <c r="J37" s="80" t="str">
        <f t="shared" si="17"/>
        <v/>
      </c>
      <c r="K37" s="43" t="str">
        <f>IF(J37="","",J37/J$94*100)</f>
        <v/>
      </c>
      <c r="L37" s="43" t="str">
        <f t="shared" si="18"/>
        <v/>
      </c>
      <c r="M37" s="43" t="str">
        <f>IF(L37="","",L37/L$94*100)</f>
        <v/>
      </c>
      <c r="N37" s="44" t="str">
        <f t="shared" si="19"/>
        <v/>
      </c>
      <c r="O37" s="44" t="str">
        <f t="shared" si="20"/>
        <v/>
      </c>
      <c r="P37" s="44" t="str">
        <f t="shared" si="21"/>
        <v/>
      </c>
      <c r="Q37" s="44" t="str">
        <f>IF(M37="","",P$103*I37/100)</f>
        <v/>
      </c>
    </row>
    <row r="38" spans="1:17" s="7" customFormat="1" ht="11.25" customHeight="1" x14ac:dyDescent="0.2">
      <c r="A38" s="37" t="s">
        <v>28</v>
      </c>
      <c r="B38" s="39" t="s">
        <v>100</v>
      </c>
      <c r="C38" s="37"/>
      <c r="D38" s="43">
        <f t="shared" si="15"/>
        <v>4.8</v>
      </c>
      <c r="E38" s="126">
        <f t="shared" si="16"/>
        <v>0.4</v>
      </c>
      <c r="F38" s="38">
        <v>0.4</v>
      </c>
      <c r="G38" s="148"/>
      <c r="H38" s="60">
        <v>1200</v>
      </c>
      <c r="I38" s="61"/>
      <c r="J38" s="80" t="str">
        <f t="shared" si="17"/>
        <v/>
      </c>
      <c r="K38" s="43" t="str">
        <f>IF(J38="","",J38/J$94*100)</f>
        <v/>
      </c>
      <c r="L38" s="43" t="str">
        <f t="shared" si="18"/>
        <v/>
      </c>
      <c r="M38" s="43" t="str">
        <f>IF(L38="","",L38/L$94*100)</f>
        <v/>
      </c>
      <c r="N38" s="44" t="str">
        <f t="shared" si="19"/>
        <v/>
      </c>
      <c r="O38" s="44" t="str">
        <f t="shared" si="20"/>
        <v/>
      </c>
      <c r="P38" s="44" t="str">
        <f t="shared" si="21"/>
        <v/>
      </c>
      <c r="Q38" s="44" t="str">
        <f>IF(M38="","",P$103*I38/100)</f>
        <v/>
      </c>
    </row>
    <row r="39" spans="1:17" s="7" customFormat="1" ht="11.25" customHeight="1" x14ac:dyDescent="0.2">
      <c r="A39" s="37" t="s">
        <v>28</v>
      </c>
      <c r="B39" s="39" t="s">
        <v>88</v>
      </c>
      <c r="C39" s="37"/>
      <c r="D39" s="43">
        <f t="shared" si="15"/>
        <v>25</v>
      </c>
      <c r="E39" s="126">
        <f t="shared" si="16"/>
        <v>10</v>
      </c>
      <c r="F39" s="38">
        <v>10</v>
      </c>
      <c r="G39" s="148"/>
      <c r="H39" s="60">
        <v>250</v>
      </c>
      <c r="I39" s="61"/>
      <c r="J39" s="80" t="str">
        <f t="shared" si="17"/>
        <v/>
      </c>
      <c r="K39" s="43" t="str">
        <f>IF(J39="","",J39/J$94*100)</f>
        <v/>
      </c>
      <c r="L39" s="43" t="str">
        <f t="shared" si="18"/>
        <v/>
      </c>
      <c r="M39" s="43" t="str">
        <f>IF(L39="","",L39/L$94*100)</f>
        <v/>
      </c>
      <c r="N39" s="44" t="str">
        <f t="shared" si="19"/>
        <v/>
      </c>
      <c r="O39" s="44" t="str">
        <f t="shared" si="20"/>
        <v/>
      </c>
      <c r="P39" s="44" t="str">
        <f t="shared" si="21"/>
        <v/>
      </c>
      <c r="Q39" s="44" t="str">
        <f>IF(M39="","",P$103*I39/100)</f>
        <v/>
      </c>
    </row>
    <row r="40" spans="1:17" s="7" customFormat="1" ht="10.9" customHeight="1" x14ac:dyDescent="0.2">
      <c r="A40" s="37" t="s">
        <v>28</v>
      </c>
      <c r="B40" s="39" t="s">
        <v>89</v>
      </c>
      <c r="C40" s="37"/>
      <c r="D40" s="43">
        <f t="shared" si="15"/>
        <v>22.5</v>
      </c>
      <c r="E40" s="126">
        <f t="shared" si="16"/>
        <v>4.5</v>
      </c>
      <c r="F40" s="38">
        <v>4.5</v>
      </c>
      <c r="G40" s="148"/>
      <c r="H40" s="60">
        <v>500</v>
      </c>
      <c r="I40" s="61"/>
      <c r="J40" s="80" t="str">
        <f t="shared" si="17"/>
        <v/>
      </c>
      <c r="K40" s="43" t="str">
        <f>IF(J40="","",J40/J$94*100)</f>
        <v/>
      </c>
      <c r="L40" s="43" t="str">
        <f t="shared" si="18"/>
        <v/>
      </c>
      <c r="M40" s="43" t="str">
        <f>IF(L40="","",L40/L$94*100)</f>
        <v/>
      </c>
      <c r="N40" s="44" t="str">
        <f t="shared" si="19"/>
        <v/>
      </c>
      <c r="O40" s="44" t="str">
        <f t="shared" si="20"/>
        <v/>
      </c>
      <c r="P40" s="44" t="str">
        <f t="shared" si="21"/>
        <v/>
      </c>
      <c r="Q40" s="44" t="str">
        <f>IF(M40="","",P$103*I40/100)</f>
        <v/>
      </c>
    </row>
    <row r="41" spans="1:17" s="7" customFormat="1" ht="11.25" customHeight="1" x14ac:dyDescent="0.2">
      <c r="A41" s="37" t="s">
        <v>28</v>
      </c>
      <c r="B41" s="39" t="s">
        <v>68</v>
      </c>
      <c r="C41" s="37"/>
      <c r="D41" s="43">
        <f t="shared" si="15"/>
        <v>6</v>
      </c>
      <c r="E41" s="126">
        <f t="shared" si="16"/>
        <v>3</v>
      </c>
      <c r="F41" s="38">
        <v>3</v>
      </c>
      <c r="G41" s="148"/>
      <c r="H41" s="40">
        <v>200</v>
      </c>
      <c r="I41" s="61"/>
      <c r="J41" s="80" t="str">
        <f t="shared" si="17"/>
        <v/>
      </c>
      <c r="K41" s="43" t="str">
        <f>IF(J41="","",J41/J$94*100)</f>
        <v/>
      </c>
      <c r="L41" s="43" t="str">
        <f t="shared" si="18"/>
        <v/>
      </c>
      <c r="M41" s="43" t="str">
        <f>IF(L41="","",L41/L$94*100)</f>
        <v/>
      </c>
      <c r="N41" s="44" t="str">
        <f t="shared" si="19"/>
        <v/>
      </c>
      <c r="O41" s="44" t="str">
        <f t="shared" si="20"/>
        <v/>
      </c>
      <c r="P41" s="44" t="str">
        <f t="shared" si="21"/>
        <v/>
      </c>
      <c r="Q41" s="44" t="str">
        <f>IF(M41="","",P$103*I41/100)</f>
        <v/>
      </c>
    </row>
    <row r="42" spans="1:17" s="7" customFormat="1" ht="11.25" customHeight="1" x14ac:dyDescent="0.2">
      <c r="A42" s="37" t="s">
        <v>28</v>
      </c>
      <c r="B42" s="39" t="s">
        <v>5</v>
      </c>
      <c r="C42" s="37"/>
      <c r="D42" s="43">
        <f t="shared" si="15"/>
        <v>4.55</v>
      </c>
      <c r="E42" s="126">
        <f t="shared" si="16"/>
        <v>1.3</v>
      </c>
      <c r="F42" s="38">
        <v>1.3</v>
      </c>
      <c r="G42" s="148"/>
      <c r="H42" s="40">
        <v>350</v>
      </c>
      <c r="I42" s="61"/>
      <c r="J42" s="80" t="str">
        <f t="shared" si="17"/>
        <v/>
      </c>
      <c r="K42" s="43" t="str">
        <f>IF(J42="","",J42/J$94*100)</f>
        <v/>
      </c>
      <c r="L42" s="43" t="str">
        <f t="shared" si="18"/>
        <v/>
      </c>
      <c r="M42" s="43" t="str">
        <f>IF(L42="","",L42/L$94*100)</f>
        <v/>
      </c>
      <c r="N42" s="44" t="str">
        <f t="shared" si="19"/>
        <v/>
      </c>
      <c r="O42" s="44" t="str">
        <f t="shared" si="20"/>
        <v/>
      </c>
      <c r="P42" s="44" t="str">
        <f t="shared" si="21"/>
        <v/>
      </c>
      <c r="Q42" s="44" t="str">
        <f>IF(M42="","",P$103*I42/100)</f>
        <v/>
      </c>
    </row>
    <row r="43" spans="1:17" s="7" customFormat="1" ht="11.25" customHeight="1" x14ac:dyDescent="0.2">
      <c r="A43" s="37" t="s">
        <v>28</v>
      </c>
      <c r="B43" s="39" t="s">
        <v>6</v>
      </c>
      <c r="C43" s="37"/>
      <c r="D43" s="43">
        <f t="shared" si="15"/>
        <v>14</v>
      </c>
      <c r="E43" s="126">
        <f t="shared" si="16"/>
        <v>7</v>
      </c>
      <c r="F43" s="38">
        <v>7</v>
      </c>
      <c r="G43" s="148"/>
      <c r="H43" s="40">
        <v>200</v>
      </c>
      <c r="I43" s="61"/>
      <c r="J43" s="80" t="str">
        <f t="shared" si="17"/>
        <v/>
      </c>
      <c r="K43" s="43" t="str">
        <f>IF(J43="","",J43/J$94*100)</f>
        <v/>
      </c>
      <c r="L43" s="43" t="str">
        <f t="shared" si="18"/>
        <v/>
      </c>
      <c r="M43" s="43" t="str">
        <f>IF(L43="","",L43/L$94*100)</f>
        <v/>
      </c>
      <c r="N43" s="44" t="str">
        <f t="shared" si="19"/>
        <v/>
      </c>
      <c r="O43" s="44" t="str">
        <f t="shared" si="20"/>
        <v/>
      </c>
      <c r="P43" s="44" t="str">
        <f t="shared" si="21"/>
        <v/>
      </c>
      <c r="Q43" s="44" t="str">
        <f>IF(M43="","",P$103*I43/100)</f>
        <v/>
      </c>
    </row>
    <row r="44" spans="1:17" s="7" customFormat="1" ht="11.25" customHeight="1" x14ac:dyDescent="0.2">
      <c r="A44" s="37" t="s">
        <v>28</v>
      </c>
      <c r="B44" s="39" t="s">
        <v>90</v>
      </c>
      <c r="C44" s="37"/>
      <c r="D44" s="43">
        <f t="shared" si="15"/>
        <v>30</v>
      </c>
      <c r="E44" s="126">
        <f t="shared" si="16"/>
        <v>20</v>
      </c>
      <c r="F44" s="38">
        <v>20</v>
      </c>
      <c r="G44" s="148"/>
      <c r="H44" s="60">
        <v>150</v>
      </c>
      <c r="I44" s="61"/>
      <c r="J44" s="80" t="str">
        <f t="shared" si="17"/>
        <v/>
      </c>
      <c r="K44" s="43" t="str">
        <f>IF(J44="","",J44/J$94*100)</f>
        <v/>
      </c>
      <c r="L44" s="43" t="str">
        <f t="shared" si="18"/>
        <v/>
      </c>
      <c r="M44" s="43" t="str">
        <f>IF(L44="","",L44/L$94*100)</f>
        <v/>
      </c>
      <c r="N44" s="44" t="str">
        <f t="shared" si="19"/>
        <v/>
      </c>
      <c r="O44" s="44" t="str">
        <f t="shared" si="20"/>
        <v/>
      </c>
      <c r="P44" s="44" t="str">
        <f t="shared" si="21"/>
        <v/>
      </c>
      <c r="Q44" s="44" t="str">
        <f>IF(M44="","",P$103*I44/100)</f>
        <v/>
      </c>
    </row>
    <row r="45" spans="1:17" s="7" customFormat="1" ht="11.25" customHeight="1" x14ac:dyDescent="0.2">
      <c r="A45" s="37" t="s">
        <v>28</v>
      </c>
      <c r="B45" s="39" t="s">
        <v>99</v>
      </c>
      <c r="C45" s="37"/>
      <c r="D45" s="43">
        <f t="shared" si="15"/>
        <v>10</v>
      </c>
      <c r="E45" s="126">
        <f t="shared" si="16"/>
        <v>25</v>
      </c>
      <c r="F45" s="38">
        <v>25</v>
      </c>
      <c r="G45" s="148"/>
      <c r="H45" s="60">
        <v>40</v>
      </c>
      <c r="I45" s="61"/>
      <c r="J45" s="80" t="str">
        <f t="shared" si="17"/>
        <v/>
      </c>
      <c r="K45" s="43" t="str">
        <f>IF(J45="","",J45/J$94*100)</f>
        <v/>
      </c>
      <c r="L45" s="43" t="str">
        <f t="shared" si="18"/>
        <v/>
      </c>
      <c r="M45" s="43" t="str">
        <f>IF(L45="","",L45/L$94*100)</f>
        <v/>
      </c>
      <c r="N45" s="44" t="str">
        <f t="shared" si="19"/>
        <v/>
      </c>
      <c r="O45" s="44" t="str">
        <f t="shared" si="20"/>
        <v/>
      </c>
      <c r="P45" s="44" t="str">
        <f t="shared" si="21"/>
        <v/>
      </c>
      <c r="Q45" s="44" t="str">
        <f>IF(M45="","",P$103*I45/100)</f>
        <v/>
      </c>
    </row>
    <row r="46" spans="1:17" s="7" customFormat="1" ht="11.25" customHeight="1" x14ac:dyDescent="0.2">
      <c r="A46" s="37" t="s">
        <v>28</v>
      </c>
      <c r="B46" s="39" t="s">
        <v>91</v>
      </c>
      <c r="C46" s="37"/>
      <c r="D46" s="43">
        <f t="shared" si="15"/>
        <v>4.32</v>
      </c>
      <c r="E46" s="126">
        <f t="shared" si="16"/>
        <v>0.36</v>
      </c>
      <c r="F46" s="38">
        <v>0.36</v>
      </c>
      <c r="G46" s="148"/>
      <c r="H46" s="60">
        <v>1200</v>
      </c>
      <c r="I46" s="61"/>
      <c r="J46" s="80" t="str">
        <f t="shared" si="17"/>
        <v/>
      </c>
      <c r="K46" s="43" t="str">
        <f>IF(J46="","",J46/J$94*100)</f>
        <v/>
      </c>
      <c r="L46" s="43" t="str">
        <f t="shared" si="18"/>
        <v/>
      </c>
      <c r="M46" s="43" t="str">
        <f>IF(L46="","",L46/L$94*100)</f>
        <v/>
      </c>
      <c r="N46" s="44" t="str">
        <f t="shared" si="19"/>
        <v/>
      </c>
      <c r="O46" s="44" t="str">
        <f t="shared" si="20"/>
        <v/>
      </c>
      <c r="P46" s="44" t="str">
        <f t="shared" si="21"/>
        <v/>
      </c>
      <c r="Q46" s="44" t="str">
        <f>IF(M46="","",P$103*I46/100)</f>
        <v/>
      </c>
    </row>
    <row r="47" spans="1:17" s="7" customFormat="1" ht="12.6" customHeight="1" x14ac:dyDescent="0.2">
      <c r="A47" s="37" t="s">
        <v>28</v>
      </c>
      <c r="B47" s="39" t="s">
        <v>4</v>
      </c>
      <c r="C47" s="37"/>
      <c r="D47" s="43">
        <f t="shared" si="15"/>
        <v>40</v>
      </c>
      <c r="E47" s="126">
        <f t="shared" si="16"/>
        <v>8</v>
      </c>
      <c r="F47" s="38">
        <v>8</v>
      </c>
      <c r="G47" s="148"/>
      <c r="H47" s="40">
        <v>500</v>
      </c>
      <c r="I47" s="61"/>
      <c r="J47" s="67" t="str">
        <f t="shared" si="17"/>
        <v/>
      </c>
      <c r="K47" s="43" t="str">
        <f>IF(J47="","",J47/J$94*100)</f>
        <v/>
      </c>
      <c r="L47" s="43" t="str">
        <f t="shared" si="18"/>
        <v/>
      </c>
      <c r="M47" s="43" t="str">
        <f>IF(L47="","",L47/L$94*100)</f>
        <v/>
      </c>
      <c r="N47" s="44" t="str">
        <f t="shared" si="19"/>
        <v/>
      </c>
      <c r="O47" s="44" t="str">
        <f t="shared" si="20"/>
        <v/>
      </c>
      <c r="P47" s="44" t="str">
        <f t="shared" si="21"/>
        <v/>
      </c>
      <c r="Q47" s="44" t="str">
        <f>IF(M47="","",P$103*I47/100)</f>
        <v/>
      </c>
    </row>
    <row r="48" spans="1:17" s="7" customFormat="1" ht="11.25" customHeight="1" x14ac:dyDescent="0.2">
      <c r="A48" s="37" t="s">
        <v>28</v>
      </c>
      <c r="B48" s="39" t="s">
        <v>92</v>
      </c>
      <c r="C48" s="37"/>
      <c r="D48" s="43">
        <f t="shared" si="15"/>
        <v>10</v>
      </c>
      <c r="E48" s="126">
        <f t="shared" si="16"/>
        <v>2</v>
      </c>
      <c r="F48" s="38">
        <v>2</v>
      </c>
      <c r="G48" s="148"/>
      <c r="H48" s="60">
        <v>500</v>
      </c>
      <c r="I48" s="61"/>
      <c r="J48" s="80" t="str">
        <f t="shared" si="17"/>
        <v/>
      </c>
      <c r="K48" s="43" t="str">
        <f>IF(J48="","",J48/J$94*100)</f>
        <v/>
      </c>
      <c r="L48" s="43" t="str">
        <f t="shared" si="18"/>
        <v/>
      </c>
      <c r="M48" s="43" t="str">
        <f>IF(L48="","",L48/L$94*100)</f>
        <v/>
      </c>
      <c r="N48" s="44" t="str">
        <f t="shared" si="19"/>
        <v/>
      </c>
      <c r="O48" s="44" t="str">
        <f t="shared" si="20"/>
        <v/>
      </c>
      <c r="P48" s="44" t="str">
        <f t="shared" si="21"/>
        <v/>
      </c>
      <c r="Q48" s="44" t="str">
        <f>IF(M48="","",P$103*I48/100)</f>
        <v/>
      </c>
    </row>
    <row r="49" spans="1:17" s="7" customFormat="1" ht="11.25" customHeight="1" x14ac:dyDescent="0.2">
      <c r="A49" s="37" t="s">
        <v>28</v>
      </c>
      <c r="B49" s="39" t="s">
        <v>8</v>
      </c>
      <c r="C49" s="37"/>
      <c r="D49" s="43">
        <f t="shared" si="15"/>
        <v>10</v>
      </c>
      <c r="E49" s="126">
        <f t="shared" si="16"/>
        <v>2.5</v>
      </c>
      <c r="F49" s="38">
        <v>2.5</v>
      </c>
      <c r="G49" s="148"/>
      <c r="H49" s="40">
        <v>400</v>
      </c>
      <c r="I49" s="61"/>
      <c r="J49" s="67" t="str">
        <f t="shared" si="17"/>
        <v/>
      </c>
      <c r="K49" s="43" t="str">
        <f>IF(J49="","",J49/J$94*100)</f>
        <v/>
      </c>
      <c r="L49" s="43" t="str">
        <f t="shared" si="18"/>
        <v/>
      </c>
      <c r="M49" s="43" t="str">
        <f>IF(L49="","",L49/L$94*100)</f>
        <v/>
      </c>
      <c r="N49" s="44" t="str">
        <f t="shared" si="19"/>
        <v/>
      </c>
      <c r="O49" s="44" t="str">
        <f t="shared" si="20"/>
        <v/>
      </c>
      <c r="P49" s="44" t="str">
        <f t="shared" si="21"/>
        <v/>
      </c>
      <c r="Q49" s="44" t="str">
        <f>IF(M49="","",P$103*I49/100)</f>
        <v/>
      </c>
    </row>
    <row r="50" spans="1:17" s="7" customFormat="1" ht="11.25" customHeight="1" x14ac:dyDescent="0.2">
      <c r="A50" s="37" t="s">
        <v>28</v>
      </c>
      <c r="B50" s="39" t="s">
        <v>113</v>
      </c>
      <c r="C50" s="37"/>
      <c r="D50" s="43">
        <f t="shared" si="15"/>
        <v>10</v>
      </c>
      <c r="E50" s="126">
        <f t="shared" si="16"/>
        <v>2</v>
      </c>
      <c r="F50" s="38">
        <v>2</v>
      </c>
      <c r="G50" s="148"/>
      <c r="H50" s="60">
        <v>500</v>
      </c>
      <c r="I50" s="61"/>
      <c r="J50" s="80" t="str">
        <f t="shared" si="17"/>
        <v/>
      </c>
      <c r="K50" s="43" t="str">
        <f>IF(J50="","",J50/J$94*100)</f>
        <v/>
      </c>
      <c r="L50" s="43" t="str">
        <f t="shared" si="18"/>
        <v/>
      </c>
      <c r="M50" s="43" t="str">
        <f>IF(L50="","",L50/L$94*100)</f>
        <v/>
      </c>
      <c r="N50" s="44" t="str">
        <f t="shared" si="19"/>
        <v/>
      </c>
      <c r="O50" s="44" t="str">
        <f t="shared" si="20"/>
        <v/>
      </c>
      <c r="P50" s="44" t="str">
        <f t="shared" si="21"/>
        <v/>
      </c>
      <c r="Q50" s="44" t="str">
        <f>IF(M50="","",P$103*I50/100)</f>
        <v/>
      </c>
    </row>
    <row r="51" spans="1:17" s="7" customFormat="1" ht="11.25" customHeight="1" x14ac:dyDescent="0.2">
      <c r="A51" s="37" t="s">
        <v>28</v>
      </c>
      <c r="B51" s="39" t="s">
        <v>93</v>
      </c>
      <c r="C51" s="37"/>
      <c r="D51" s="43">
        <f t="shared" si="15"/>
        <v>14.25</v>
      </c>
      <c r="E51" s="126">
        <f t="shared" si="16"/>
        <v>9.5</v>
      </c>
      <c r="F51" s="38">
        <v>9.5</v>
      </c>
      <c r="G51" s="148"/>
      <c r="H51" s="60">
        <v>150</v>
      </c>
      <c r="I51" s="61"/>
      <c r="J51" s="80" t="str">
        <f t="shared" si="17"/>
        <v/>
      </c>
      <c r="K51" s="43" t="str">
        <f>IF(J51="","",J51/J$94*100)</f>
        <v/>
      </c>
      <c r="L51" s="43" t="str">
        <f t="shared" si="18"/>
        <v/>
      </c>
      <c r="M51" s="43" t="str">
        <f>IF(L51="","",L51/L$94*100)</f>
        <v/>
      </c>
      <c r="N51" s="44" t="str">
        <f t="shared" si="19"/>
        <v/>
      </c>
      <c r="O51" s="44" t="str">
        <f t="shared" si="20"/>
        <v/>
      </c>
      <c r="P51" s="44" t="str">
        <f t="shared" si="21"/>
        <v/>
      </c>
      <c r="Q51" s="44" t="str">
        <f>IF(M51="","",P$103*I51/100)</f>
        <v/>
      </c>
    </row>
    <row r="52" spans="1:17" s="7" customFormat="1" ht="11.25" customHeight="1" x14ac:dyDescent="0.2">
      <c r="A52" s="37" t="s">
        <v>28</v>
      </c>
      <c r="B52" s="39" t="s">
        <v>14</v>
      </c>
      <c r="C52" s="37"/>
      <c r="D52" s="43">
        <f t="shared" si="15"/>
        <v>17.5</v>
      </c>
      <c r="E52" s="126">
        <f t="shared" si="16"/>
        <v>7</v>
      </c>
      <c r="F52" s="38">
        <v>7</v>
      </c>
      <c r="G52" s="148"/>
      <c r="H52" s="40">
        <v>250</v>
      </c>
      <c r="I52" s="61"/>
      <c r="J52" s="67" t="str">
        <f t="shared" si="17"/>
        <v/>
      </c>
      <c r="K52" s="43" t="str">
        <f>IF(J52="","",J52/J$94*100)</f>
        <v/>
      </c>
      <c r="L52" s="43" t="str">
        <f t="shared" si="18"/>
        <v/>
      </c>
      <c r="M52" s="43" t="str">
        <f>IF(L52="","",L52/L$94*100)</f>
        <v/>
      </c>
      <c r="N52" s="44" t="str">
        <f t="shared" si="19"/>
        <v/>
      </c>
      <c r="O52" s="44" t="str">
        <f t="shared" si="20"/>
        <v/>
      </c>
      <c r="P52" s="44" t="str">
        <f t="shared" si="21"/>
        <v/>
      </c>
      <c r="Q52" s="44" t="str">
        <f>IF(M52="","",P$103*I52/100)</f>
        <v/>
      </c>
    </row>
    <row r="53" spans="1:17" s="7" customFormat="1" ht="11.25" customHeight="1" x14ac:dyDescent="0.2">
      <c r="A53" s="37" t="s">
        <v>28</v>
      </c>
      <c r="B53" s="39" t="s">
        <v>94</v>
      </c>
      <c r="C53" s="37"/>
      <c r="D53" s="43">
        <f t="shared" si="15"/>
        <v>15</v>
      </c>
      <c r="E53" s="126">
        <f t="shared" si="16"/>
        <v>2.5</v>
      </c>
      <c r="F53" s="38">
        <v>2.5</v>
      </c>
      <c r="G53" s="148"/>
      <c r="H53" s="60">
        <v>600</v>
      </c>
      <c r="I53" s="61"/>
      <c r="J53" s="80" t="str">
        <f t="shared" si="17"/>
        <v/>
      </c>
      <c r="K53" s="43" t="str">
        <f>IF(J53="","",J53/J$94*100)</f>
        <v/>
      </c>
      <c r="L53" s="43" t="str">
        <f t="shared" si="18"/>
        <v/>
      </c>
      <c r="M53" s="43" t="str">
        <f>IF(L53="","",L53/L$94*100)</f>
        <v/>
      </c>
      <c r="N53" s="44" t="str">
        <f t="shared" si="19"/>
        <v/>
      </c>
      <c r="O53" s="44" t="str">
        <f t="shared" si="20"/>
        <v/>
      </c>
      <c r="P53" s="44" t="str">
        <f t="shared" si="21"/>
        <v/>
      </c>
      <c r="Q53" s="44" t="str">
        <f>IF(M53="","",P$103*I53/100)</f>
        <v/>
      </c>
    </row>
    <row r="54" spans="1:17" s="7" customFormat="1" ht="11.25" customHeight="1" x14ac:dyDescent="0.2">
      <c r="A54" s="37" t="s">
        <v>28</v>
      </c>
      <c r="B54" s="39" t="s">
        <v>95</v>
      </c>
      <c r="C54" s="37"/>
      <c r="D54" s="43">
        <f t="shared" si="15"/>
        <v>7</v>
      </c>
      <c r="E54" s="126">
        <f t="shared" si="16"/>
        <v>2.8</v>
      </c>
      <c r="F54" s="38">
        <v>2.8</v>
      </c>
      <c r="G54" s="148"/>
      <c r="H54" s="60">
        <v>250</v>
      </c>
      <c r="I54" s="61"/>
      <c r="J54" s="80" t="str">
        <f t="shared" si="17"/>
        <v/>
      </c>
      <c r="K54" s="43" t="str">
        <f>IF(J54="","",J54/J$94*100)</f>
        <v/>
      </c>
      <c r="L54" s="43" t="str">
        <f t="shared" si="18"/>
        <v/>
      </c>
      <c r="M54" s="43" t="str">
        <f>IF(L54="","",L54/L$94*100)</f>
        <v/>
      </c>
      <c r="N54" s="44" t="str">
        <f t="shared" si="19"/>
        <v/>
      </c>
      <c r="O54" s="44" t="str">
        <f t="shared" si="20"/>
        <v/>
      </c>
      <c r="P54" s="44" t="str">
        <f t="shared" si="21"/>
        <v/>
      </c>
      <c r="Q54" s="44" t="str">
        <f>IF(M54="","",P$103*I54/100)</f>
        <v/>
      </c>
    </row>
    <row r="55" spans="1:17" s="7" customFormat="1" ht="11.25" customHeight="1" x14ac:dyDescent="0.2">
      <c r="A55" s="37" t="s">
        <v>28</v>
      </c>
      <c r="B55" s="39" t="s">
        <v>16</v>
      </c>
      <c r="C55" s="37"/>
      <c r="D55" s="43">
        <f t="shared" si="15"/>
        <v>10</v>
      </c>
      <c r="E55" s="126">
        <f t="shared" si="16"/>
        <v>4</v>
      </c>
      <c r="F55" s="38">
        <v>4</v>
      </c>
      <c r="G55" s="148"/>
      <c r="H55" s="40">
        <v>250</v>
      </c>
      <c r="I55" s="61"/>
      <c r="J55" s="67" t="str">
        <f t="shared" si="17"/>
        <v/>
      </c>
      <c r="K55" s="43" t="str">
        <f>IF(J55="","",J55/J$94*100)</f>
        <v/>
      </c>
      <c r="L55" s="43" t="str">
        <f t="shared" si="18"/>
        <v/>
      </c>
      <c r="M55" s="43" t="str">
        <f>IF(L55="","",L55/L$94*100)</f>
        <v/>
      </c>
      <c r="N55" s="44" t="str">
        <f t="shared" si="19"/>
        <v/>
      </c>
      <c r="O55" s="44" t="str">
        <f t="shared" si="20"/>
        <v/>
      </c>
      <c r="P55" s="44" t="str">
        <f t="shared" si="21"/>
        <v/>
      </c>
      <c r="Q55" s="44" t="str">
        <f>IF(M55="","",P$103*I55/100)</f>
        <v/>
      </c>
    </row>
    <row r="56" spans="1:17" s="7" customFormat="1" ht="11.25" customHeight="1" x14ac:dyDescent="0.2">
      <c r="A56" s="37" t="s">
        <v>28</v>
      </c>
      <c r="B56" s="39" t="s">
        <v>96</v>
      </c>
      <c r="C56" s="37"/>
      <c r="D56" s="43">
        <f t="shared" si="15"/>
        <v>7.5</v>
      </c>
      <c r="E56" s="126">
        <f t="shared" si="16"/>
        <v>30</v>
      </c>
      <c r="F56" s="38">
        <v>30</v>
      </c>
      <c r="G56" s="148"/>
      <c r="H56" s="60">
        <v>25</v>
      </c>
      <c r="I56" s="61"/>
      <c r="J56" s="80" t="str">
        <f t="shared" si="17"/>
        <v/>
      </c>
      <c r="K56" s="43" t="str">
        <f>IF(J56="","",J56/J$94*100)</f>
        <v/>
      </c>
      <c r="L56" s="43" t="str">
        <f t="shared" si="18"/>
        <v/>
      </c>
      <c r="M56" s="43" t="str">
        <f>IF(L56="","",L56/L$94*100)</f>
        <v/>
      </c>
      <c r="N56" s="44" t="str">
        <f t="shared" si="19"/>
        <v/>
      </c>
      <c r="O56" s="44" t="str">
        <f t="shared" si="20"/>
        <v/>
      </c>
      <c r="P56" s="44" t="str">
        <f t="shared" si="21"/>
        <v/>
      </c>
      <c r="Q56" s="44" t="str">
        <f>IF(M56="","",P$103*I56/100)</f>
        <v/>
      </c>
    </row>
    <row r="57" spans="1:17" s="7" customFormat="1" ht="11.25" customHeight="1" x14ac:dyDescent="0.2">
      <c r="A57" s="37" t="s">
        <v>28</v>
      </c>
      <c r="B57" s="39" t="s">
        <v>97</v>
      </c>
      <c r="C57" s="37"/>
      <c r="D57" s="43">
        <f t="shared" si="15"/>
        <v>42</v>
      </c>
      <c r="E57" s="126">
        <f t="shared" si="16"/>
        <v>14</v>
      </c>
      <c r="F57" s="38">
        <v>14</v>
      </c>
      <c r="G57" s="148"/>
      <c r="H57" s="60">
        <v>300</v>
      </c>
      <c r="I57" s="61"/>
      <c r="J57" s="80" t="str">
        <f t="shared" si="17"/>
        <v/>
      </c>
      <c r="K57" s="43" t="str">
        <f>IF(J57="","",J57/J$94*100)</f>
        <v/>
      </c>
      <c r="L57" s="43" t="str">
        <f t="shared" si="18"/>
        <v/>
      </c>
      <c r="M57" s="43" t="str">
        <f>IF(L57="","",L57/L$94*100)</f>
        <v/>
      </c>
      <c r="N57" s="44" t="str">
        <f t="shared" si="19"/>
        <v/>
      </c>
      <c r="O57" s="44" t="str">
        <f t="shared" si="20"/>
        <v/>
      </c>
      <c r="P57" s="44" t="str">
        <f t="shared" si="21"/>
        <v/>
      </c>
      <c r="Q57" s="44" t="str">
        <f>IF(M57="","",P$103*I57/100)</f>
        <v/>
      </c>
    </row>
    <row r="58" spans="1:17" s="7" customFormat="1" ht="11.25" customHeight="1" x14ac:dyDescent="0.2">
      <c r="A58" s="37" t="s">
        <v>28</v>
      </c>
      <c r="B58" s="39" t="s">
        <v>18</v>
      </c>
      <c r="C58" s="37"/>
      <c r="D58" s="43">
        <f t="shared" si="15"/>
        <v>30</v>
      </c>
      <c r="E58" s="126">
        <f t="shared" si="16"/>
        <v>30</v>
      </c>
      <c r="F58" s="38">
        <v>30</v>
      </c>
      <c r="G58" s="148"/>
      <c r="H58" s="40">
        <v>100</v>
      </c>
      <c r="I58" s="61"/>
      <c r="J58" s="67" t="str">
        <f t="shared" si="17"/>
        <v/>
      </c>
      <c r="K58" s="43" t="str">
        <f>IF(J58="","",J58/J$94*100)</f>
        <v/>
      </c>
      <c r="L58" s="43" t="str">
        <f t="shared" si="18"/>
        <v/>
      </c>
      <c r="M58" s="43" t="str">
        <f>IF(L58="","",L58/L$94*100)</f>
        <v/>
      </c>
      <c r="N58" s="44" t="str">
        <f t="shared" si="19"/>
        <v/>
      </c>
      <c r="O58" s="44" t="str">
        <f t="shared" si="20"/>
        <v/>
      </c>
      <c r="P58" s="44" t="str">
        <f t="shared" si="21"/>
        <v/>
      </c>
      <c r="Q58" s="44" t="str">
        <f>IF(M58="","",P$103*I58/100)</f>
        <v/>
      </c>
    </row>
    <row r="59" spans="1:17" s="7" customFormat="1" ht="11.25" customHeight="1" x14ac:dyDescent="0.2">
      <c r="A59" s="51" t="s">
        <v>28</v>
      </c>
      <c r="B59" s="39" t="s">
        <v>98</v>
      </c>
      <c r="C59" s="51"/>
      <c r="D59" s="54">
        <f t="shared" si="15"/>
        <v>8.4</v>
      </c>
      <c r="E59" s="126">
        <f t="shared" si="16"/>
        <v>2.8</v>
      </c>
      <c r="F59" s="52">
        <v>2.8</v>
      </c>
      <c r="G59" s="151"/>
      <c r="H59" s="68">
        <v>300</v>
      </c>
      <c r="I59" s="69"/>
      <c r="J59" s="155" t="str">
        <f t="shared" si="17"/>
        <v/>
      </c>
      <c r="K59" s="54" t="str">
        <f>IF(J59="","",J59/J$94*100)</f>
        <v/>
      </c>
      <c r="L59" s="54" t="str">
        <f t="shared" si="18"/>
        <v/>
      </c>
      <c r="M59" s="54" t="str">
        <f>IF(L59="","",L59/L$94*100)</f>
        <v/>
      </c>
      <c r="N59" s="55" t="str">
        <f t="shared" si="19"/>
        <v/>
      </c>
      <c r="O59" s="55" t="str">
        <f t="shared" si="20"/>
        <v/>
      </c>
      <c r="P59" s="55" t="str">
        <f t="shared" si="21"/>
        <v/>
      </c>
      <c r="Q59" s="44" t="str">
        <f>IF(M59="","",P$103*I59/100)</f>
        <v/>
      </c>
    </row>
    <row r="60" spans="1:17" s="7" customFormat="1" ht="6.75" customHeight="1" x14ac:dyDescent="0.2">
      <c r="A60" s="13"/>
      <c r="B60" s="169"/>
      <c r="C60" s="17"/>
      <c r="D60" s="8"/>
      <c r="E60" s="59"/>
      <c r="F60" s="170"/>
      <c r="G60" s="152"/>
      <c r="H60" s="4"/>
      <c r="I60" s="26"/>
      <c r="J60" s="6"/>
      <c r="K60" s="12"/>
      <c r="L60" s="12"/>
      <c r="M60" s="12"/>
      <c r="N60" s="20"/>
      <c r="O60" s="20" t="str">
        <f t="shared" si="4"/>
        <v/>
      </c>
      <c r="P60" s="20" t="str">
        <f t="shared" si="5"/>
        <v/>
      </c>
      <c r="Q60" s="158"/>
    </row>
    <row r="61" spans="1:17" s="42" customFormat="1" ht="11.25" customHeight="1" x14ac:dyDescent="0.2">
      <c r="A61" s="49"/>
      <c r="B61" s="39" t="s">
        <v>41</v>
      </c>
      <c r="C61" s="48"/>
      <c r="D61" s="41">
        <f t="shared" ref="D61:D91" si="22">E61*H61/100</f>
        <v>157.5</v>
      </c>
      <c r="E61" s="126">
        <f t="shared" ref="E61:E91" si="23">IF(G61="",F61,G61)</f>
        <v>450</v>
      </c>
      <c r="F61" s="49">
        <v>450</v>
      </c>
      <c r="G61" s="150"/>
      <c r="H61" s="124">
        <v>35</v>
      </c>
      <c r="I61" s="66"/>
      <c r="J61" s="125" t="str">
        <f t="shared" ref="J61:J91" si="24">IF(I61=0,"",$I61/D61)</f>
        <v/>
      </c>
      <c r="K61" s="75" t="str">
        <f>IF(J61="","",J61/J$94*100)</f>
        <v/>
      </c>
      <c r="L61" s="75" t="str">
        <f t="shared" ref="L61:L91" si="25">IF(K61="","",I61/E61)</f>
        <v/>
      </c>
      <c r="M61" s="76" t="str">
        <f>IF(L61="","",L61/L$94*100)</f>
        <v/>
      </c>
      <c r="N61" s="76" t="str">
        <f t="shared" ref="N61:N91" si="26">IF(L61="","",D61*M61/100)</f>
        <v/>
      </c>
      <c r="O61" s="76" t="str">
        <f t="shared" ref="O61:O91" si="27">IF(L61="","",D61*I61/100)</f>
        <v/>
      </c>
      <c r="P61" s="76" t="str">
        <f t="shared" ref="P61:P91" si="28">IF(L61="","",D61*K61/100)</f>
        <v/>
      </c>
      <c r="Q61" s="44" t="str">
        <f>IF(M61="","",P$103*I61/100)</f>
        <v/>
      </c>
    </row>
    <row r="62" spans="1:17" s="42" customFormat="1" ht="11.25" customHeight="1" x14ac:dyDescent="0.2">
      <c r="A62" s="38"/>
      <c r="B62" s="39" t="s">
        <v>42</v>
      </c>
      <c r="C62" s="37"/>
      <c r="D62" s="43">
        <f t="shared" si="22"/>
        <v>30</v>
      </c>
      <c r="E62" s="126">
        <f t="shared" si="23"/>
        <v>3</v>
      </c>
      <c r="F62" s="38">
        <v>3</v>
      </c>
      <c r="G62" s="148"/>
      <c r="H62" s="126">
        <v>1000</v>
      </c>
      <c r="I62" s="61"/>
      <c r="J62" s="44" t="str">
        <f t="shared" si="24"/>
        <v/>
      </c>
      <c r="K62" s="78" t="str">
        <f>IF(J62="","",J62/J$94*100)</f>
        <v/>
      </c>
      <c r="L62" s="78" t="str">
        <f t="shared" si="25"/>
        <v/>
      </c>
      <c r="M62" s="78" t="str">
        <f>IF(L62="","",L62/L$94*100)</f>
        <v/>
      </c>
      <c r="N62" s="79" t="str">
        <f t="shared" si="26"/>
        <v/>
      </c>
      <c r="O62" s="79" t="str">
        <f t="shared" si="27"/>
        <v/>
      </c>
      <c r="P62" s="79" t="str">
        <f t="shared" si="28"/>
        <v/>
      </c>
      <c r="Q62" s="44" t="str">
        <f>IF(M62="","",P$103*I62/100)</f>
        <v/>
      </c>
    </row>
    <row r="63" spans="1:17" s="42" customFormat="1" ht="11.25" customHeight="1" x14ac:dyDescent="0.2">
      <c r="A63" s="38"/>
      <c r="B63" s="39" t="s">
        <v>101</v>
      </c>
      <c r="C63" s="37"/>
      <c r="D63" s="43">
        <f t="shared" si="22"/>
        <v>9</v>
      </c>
      <c r="E63" s="126">
        <f t="shared" si="23"/>
        <v>1.2</v>
      </c>
      <c r="F63" s="38">
        <v>1.2</v>
      </c>
      <c r="G63" s="148"/>
      <c r="H63" s="78">
        <v>750</v>
      </c>
      <c r="I63" s="61"/>
      <c r="J63" s="44" t="str">
        <f t="shared" si="24"/>
        <v/>
      </c>
      <c r="K63" s="78" t="str">
        <f>IF(J63="","",J63/J$94*100)</f>
        <v/>
      </c>
      <c r="L63" s="78" t="str">
        <f t="shared" si="25"/>
        <v/>
      </c>
      <c r="M63" s="78" t="str">
        <f>IF(L63="","",L63/L$94*100)</f>
        <v/>
      </c>
      <c r="N63" s="79" t="str">
        <f t="shared" si="26"/>
        <v/>
      </c>
      <c r="O63" s="79" t="str">
        <f t="shared" si="27"/>
        <v/>
      </c>
      <c r="P63" s="79" t="str">
        <f t="shared" si="28"/>
        <v/>
      </c>
      <c r="Q63" s="44" t="str">
        <f>IF(M63="","",P$103*I63/100)</f>
        <v/>
      </c>
    </row>
    <row r="64" spans="1:17" s="42" customFormat="1" ht="11.25" customHeight="1" x14ac:dyDescent="0.2">
      <c r="A64" s="38"/>
      <c r="B64" s="39" t="s">
        <v>47</v>
      </c>
      <c r="C64" s="37"/>
      <c r="D64" s="43">
        <f t="shared" si="22"/>
        <v>160</v>
      </c>
      <c r="E64" s="126">
        <f t="shared" si="23"/>
        <v>160</v>
      </c>
      <c r="F64" s="38">
        <v>160</v>
      </c>
      <c r="G64" s="148"/>
      <c r="H64" s="126">
        <v>100</v>
      </c>
      <c r="I64" s="61"/>
      <c r="J64" s="44" t="str">
        <f t="shared" si="24"/>
        <v/>
      </c>
      <c r="K64" s="78" t="str">
        <f>IF(J64="","",J64/J$94*100)</f>
        <v/>
      </c>
      <c r="L64" s="78" t="str">
        <f t="shared" si="25"/>
        <v/>
      </c>
      <c r="M64" s="78" t="str">
        <f>IF(L64="","",L64/L$94*100)</f>
        <v/>
      </c>
      <c r="N64" s="79" t="str">
        <f t="shared" si="26"/>
        <v/>
      </c>
      <c r="O64" s="79" t="str">
        <f t="shared" si="27"/>
        <v/>
      </c>
      <c r="P64" s="79" t="str">
        <f t="shared" si="28"/>
        <v/>
      </c>
      <c r="Q64" s="44" t="str">
        <f>IF(M64="","",P$103*I64/100)</f>
        <v/>
      </c>
    </row>
    <row r="65" spans="1:17" s="42" customFormat="1" ht="11.25" customHeight="1" x14ac:dyDescent="0.2">
      <c r="A65" s="38"/>
      <c r="B65" s="39" t="s">
        <v>102</v>
      </c>
      <c r="C65" s="37"/>
      <c r="D65" s="43">
        <f t="shared" si="22"/>
        <v>35</v>
      </c>
      <c r="E65" s="126">
        <f t="shared" si="23"/>
        <v>10</v>
      </c>
      <c r="F65" s="38">
        <v>10</v>
      </c>
      <c r="G65" s="148"/>
      <c r="H65" s="78">
        <v>350</v>
      </c>
      <c r="I65" s="61"/>
      <c r="J65" s="44" t="str">
        <f t="shared" si="24"/>
        <v/>
      </c>
      <c r="K65" s="78" t="str">
        <f>IF(J65="","",J65/J$94*100)</f>
        <v/>
      </c>
      <c r="L65" s="78" t="str">
        <f t="shared" si="25"/>
        <v/>
      </c>
      <c r="M65" s="78" t="str">
        <f>IF(L65="","",L65/L$94*100)</f>
        <v/>
      </c>
      <c r="N65" s="79" t="str">
        <f t="shared" si="26"/>
        <v/>
      </c>
      <c r="O65" s="79" t="str">
        <f t="shared" si="27"/>
        <v/>
      </c>
      <c r="P65" s="79" t="str">
        <f t="shared" si="28"/>
        <v/>
      </c>
      <c r="Q65" s="44" t="str">
        <f>IF(M65="","",P$103*I65/100)</f>
        <v/>
      </c>
    </row>
    <row r="66" spans="1:17" s="42" customFormat="1" ht="11.25" customHeight="1" x14ac:dyDescent="0.2">
      <c r="A66" s="38"/>
      <c r="B66" s="39" t="s">
        <v>103</v>
      </c>
      <c r="C66" s="37"/>
      <c r="D66" s="43">
        <f t="shared" si="22"/>
        <v>15</v>
      </c>
      <c r="E66" s="126">
        <f t="shared" si="23"/>
        <v>2.5</v>
      </c>
      <c r="F66" s="38">
        <v>2.5</v>
      </c>
      <c r="G66" s="148"/>
      <c r="H66" s="78">
        <v>600</v>
      </c>
      <c r="I66" s="61"/>
      <c r="J66" s="44" t="str">
        <f t="shared" si="24"/>
        <v/>
      </c>
      <c r="K66" s="78" t="str">
        <f>IF(J66="","",J66/J$94*100)</f>
        <v/>
      </c>
      <c r="L66" s="78" t="str">
        <f t="shared" si="25"/>
        <v/>
      </c>
      <c r="M66" s="78" t="str">
        <f>IF(L66="","",L66/L$94*100)</f>
        <v/>
      </c>
      <c r="N66" s="79" t="str">
        <f t="shared" si="26"/>
        <v/>
      </c>
      <c r="O66" s="79" t="str">
        <f t="shared" si="27"/>
        <v/>
      </c>
      <c r="P66" s="79" t="str">
        <f t="shared" si="28"/>
        <v/>
      </c>
      <c r="Q66" s="44" t="str">
        <f>IF(M66="","",P$103*I66/100)</f>
        <v/>
      </c>
    </row>
    <row r="67" spans="1:17" s="42" customFormat="1" ht="11.25" customHeight="1" x14ac:dyDescent="0.2">
      <c r="A67" s="38"/>
      <c r="B67" s="39" t="s">
        <v>104</v>
      </c>
      <c r="C67" s="37"/>
      <c r="D67" s="43">
        <f t="shared" si="22"/>
        <v>30</v>
      </c>
      <c r="E67" s="126">
        <f t="shared" si="23"/>
        <v>6</v>
      </c>
      <c r="F67" s="38">
        <v>6</v>
      </c>
      <c r="G67" s="148"/>
      <c r="H67" s="78">
        <v>500</v>
      </c>
      <c r="I67" s="61"/>
      <c r="J67" s="44" t="str">
        <f t="shared" si="24"/>
        <v/>
      </c>
      <c r="K67" s="78" t="str">
        <f>IF(J67="","",J67/J$94*100)</f>
        <v/>
      </c>
      <c r="L67" s="78" t="str">
        <f t="shared" si="25"/>
        <v/>
      </c>
      <c r="M67" s="78" t="str">
        <f>IF(L67="","",L67/L$94*100)</f>
        <v/>
      </c>
      <c r="N67" s="79" t="str">
        <f t="shared" si="26"/>
        <v/>
      </c>
      <c r="O67" s="79" t="str">
        <f t="shared" si="27"/>
        <v/>
      </c>
      <c r="P67" s="79" t="str">
        <f t="shared" si="28"/>
        <v/>
      </c>
      <c r="Q67" s="44" t="str">
        <f>IF(M67="","",P$103*I67/100)</f>
        <v/>
      </c>
    </row>
    <row r="68" spans="1:17" s="42" customFormat="1" ht="11.25" customHeight="1" x14ac:dyDescent="0.2">
      <c r="A68" s="38"/>
      <c r="B68" s="39" t="s">
        <v>105</v>
      </c>
      <c r="C68" s="37"/>
      <c r="D68" s="43">
        <f t="shared" si="22"/>
        <v>140</v>
      </c>
      <c r="E68" s="126">
        <f t="shared" si="23"/>
        <v>20</v>
      </c>
      <c r="F68" s="38">
        <v>20</v>
      </c>
      <c r="G68" s="148"/>
      <c r="H68" s="78">
        <v>700</v>
      </c>
      <c r="I68" s="61"/>
      <c r="J68" s="44" t="str">
        <f t="shared" si="24"/>
        <v/>
      </c>
      <c r="K68" s="78" t="str">
        <f>IF(J68="","",J68/J$94*100)</f>
        <v/>
      </c>
      <c r="L68" s="78" t="str">
        <f t="shared" si="25"/>
        <v/>
      </c>
      <c r="M68" s="78" t="str">
        <f>IF(L68="","",L68/L$94*100)</f>
        <v/>
      </c>
      <c r="N68" s="79" t="str">
        <f t="shared" si="26"/>
        <v/>
      </c>
      <c r="O68" s="79" t="str">
        <f t="shared" si="27"/>
        <v/>
      </c>
      <c r="P68" s="79" t="str">
        <f t="shared" si="28"/>
        <v/>
      </c>
      <c r="Q68" s="44" t="str">
        <f>IF(M68="","",P$103*I68/100)</f>
        <v/>
      </c>
    </row>
    <row r="69" spans="1:17" s="42" customFormat="1" ht="11.25" customHeight="1" x14ac:dyDescent="0.2">
      <c r="A69" s="38"/>
      <c r="B69" s="39" t="s">
        <v>43</v>
      </c>
      <c r="C69" s="37"/>
      <c r="D69" s="43">
        <f t="shared" si="22"/>
        <v>200</v>
      </c>
      <c r="E69" s="126">
        <f t="shared" si="23"/>
        <v>200</v>
      </c>
      <c r="F69" s="38">
        <v>200</v>
      </c>
      <c r="G69" s="148"/>
      <c r="H69" s="126">
        <v>100</v>
      </c>
      <c r="I69" s="61"/>
      <c r="J69" s="44" t="str">
        <f t="shared" si="24"/>
        <v/>
      </c>
      <c r="K69" s="78" t="str">
        <f>IF(J69="","",J69/J$94*100)</f>
        <v/>
      </c>
      <c r="L69" s="78" t="str">
        <f t="shared" si="25"/>
        <v/>
      </c>
      <c r="M69" s="78" t="str">
        <f>IF(L69="","",L69/L$94*100)</f>
        <v/>
      </c>
      <c r="N69" s="79" t="str">
        <f t="shared" si="26"/>
        <v/>
      </c>
      <c r="O69" s="79" t="str">
        <f t="shared" si="27"/>
        <v/>
      </c>
      <c r="P69" s="79" t="str">
        <f t="shared" si="28"/>
        <v/>
      </c>
      <c r="Q69" s="44" t="str">
        <f>IF(M69="","",P$103*I69/100)</f>
        <v/>
      </c>
    </row>
    <row r="70" spans="1:17" s="42" customFormat="1" ht="11.25" customHeight="1" x14ac:dyDescent="0.2">
      <c r="A70" s="38"/>
      <c r="B70" s="39" t="s">
        <v>45</v>
      </c>
      <c r="C70" s="37"/>
      <c r="D70" s="43">
        <f t="shared" si="22"/>
        <v>160</v>
      </c>
      <c r="E70" s="126">
        <f t="shared" si="23"/>
        <v>160</v>
      </c>
      <c r="F70" s="38">
        <v>160</v>
      </c>
      <c r="G70" s="148"/>
      <c r="H70" s="126">
        <v>100</v>
      </c>
      <c r="I70" s="61"/>
      <c r="J70" s="44" t="str">
        <f t="shared" si="24"/>
        <v/>
      </c>
      <c r="K70" s="78" t="str">
        <f>IF(J70="","",J70/J$94*100)</f>
        <v/>
      </c>
      <c r="L70" s="78" t="str">
        <f t="shared" si="25"/>
        <v/>
      </c>
      <c r="M70" s="78" t="str">
        <f>IF(L70="","",L70/L$94*100)</f>
        <v/>
      </c>
      <c r="N70" s="79" t="str">
        <f t="shared" si="26"/>
        <v/>
      </c>
      <c r="O70" s="79" t="str">
        <f t="shared" si="27"/>
        <v/>
      </c>
      <c r="P70" s="79" t="str">
        <f t="shared" si="28"/>
        <v/>
      </c>
      <c r="Q70" s="44" t="str">
        <f>IF(M70="","",P$103*I70/100)</f>
        <v/>
      </c>
    </row>
    <row r="71" spans="1:17" s="42" customFormat="1" ht="11.25" customHeight="1" x14ac:dyDescent="0.2">
      <c r="A71" s="38"/>
      <c r="B71" s="39" t="s">
        <v>106</v>
      </c>
      <c r="C71" s="37"/>
      <c r="D71" s="43">
        <f t="shared" si="22"/>
        <v>18</v>
      </c>
      <c r="E71" s="126">
        <f t="shared" si="23"/>
        <v>1.8</v>
      </c>
      <c r="F71" s="38">
        <v>1.8</v>
      </c>
      <c r="G71" s="148"/>
      <c r="H71" s="78">
        <v>1000</v>
      </c>
      <c r="I71" s="61"/>
      <c r="J71" s="44" t="str">
        <f t="shared" si="24"/>
        <v/>
      </c>
      <c r="K71" s="78" t="str">
        <f>IF(J71="","",J71/J$94*100)</f>
        <v/>
      </c>
      <c r="L71" s="78" t="str">
        <f t="shared" si="25"/>
        <v/>
      </c>
      <c r="M71" s="78" t="str">
        <f>IF(L71="","",L71/L$94*100)</f>
        <v/>
      </c>
      <c r="N71" s="79" t="str">
        <f t="shared" si="26"/>
        <v/>
      </c>
      <c r="O71" s="79" t="str">
        <f t="shared" si="27"/>
        <v/>
      </c>
      <c r="P71" s="79" t="str">
        <f t="shared" si="28"/>
        <v/>
      </c>
      <c r="Q71" s="44" t="str">
        <f>IF(M71="","",P$103*I71/100)</f>
        <v/>
      </c>
    </row>
    <row r="72" spans="1:17" s="42" customFormat="1" ht="11.25" customHeight="1" x14ac:dyDescent="0.2">
      <c r="A72" s="38"/>
      <c r="B72" s="39" t="s">
        <v>107</v>
      </c>
      <c r="C72" s="37"/>
      <c r="D72" s="43">
        <f t="shared" si="22"/>
        <v>16.8</v>
      </c>
      <c r="E72" s="126">
        <f t="shared" si="23"/>
        <v>1.2</v>
      </c>
      <c r="F72" s="38">
        <v>1.2</v>
      </c>
      <c r="G72" s="148"/>
      <c r="H72" s="78">
        <v>1400</v>
      </c>
      <c r="I72" s="61"/>
      <c r="J72" s="44" t="str">
        <f t="shared" si="24"/>
        <v/>
      </c>
      <c r="K72" s="78" t="str">
        <f>IF(J72="","",J72/J$94*100)</f>
        <v/>
      </c>
      <c r="L72" s="78" t="str">
        <f t="shared" si="25"/>
        <v/>
      </c>
      <c r="M72" s="78" t="str">
        <f>IF(L72="","",L72/L$94*100)</f>
        <v/>
      </c>
      <c r="N72" s="79" t="str">
        <f t="shared" si="26"/>
        <v/>
      </c>
      <c r="O72" s="79" t="str">
        <f t="shared" si="27"/>
        <v/>
      </c>
      <c r="P72" s="79" t="str">
        <f t="shared" si="28"/>
        <v/>
      </c>
      <c r="Q72" s="44" t="str">
        <f>IF(M72="","",P$103*I72/100)</f>
        <v/>
      </c>
    </row>
    <row r="73" spans="1:17" s="42" customFormat="1" ht="11.25" customHeight="1" x14ac:dyDescent="0.2">
      <c r="A73" s="38"/>
      <c r="B73" s="39" t="s">
        <v>87</v>
      </c>
      <c r="C73" s="37"/>
      <c r="D73" s="43">
        <f t="shared" si="22"/>
        <v>29</v>
      </c>
      <c r="E73" s="126">
        <f t="shared" si="23"/>
        <v>29</v>
      </c>
      <c r="F73" s="38">
        <v>29</v>
      </c>
      <c r="G73" s="148"/>
      <c r="H73" s="78">
        <v>100</v>
      </c>
      <c r="I73" s="61"/>
      <c r="J73" s="44" t="str">
        <f t="shared" ref="J73" si="29">IF(I73=0,"",$I73/D73)</f>
        <v/>
      </c>
      <c r="K73" s="78" t="str">
        <f>IF(J73="","",J73/J$94*100)</f>
        <v/>
      </c>
      <c r="L73" s="78" t="str">
        <f t="shared" ref="L73" si="30">IF(K73="","",I73/E73)</f>
        <v/>
      </c>
      <c r="M73" s="78" t="str">
        <f>IF(L73="","",L73/L$94*100)</f>
        <v/>
      </c>
      <c r="N73" s="79" t="str">
        <f t="shared" ref="N73" si="31">IF(L73="","",D73*M73/100)</f>
        <v/>
      </c>
      <c r="O73" s="79" t="str">
        <f t="shared" ref="O73" si="32">IF(L73="","",D73*I73/100)</f>
        <v/>
      </c>
      <c r="P73" s="79" t="str">
        <f t="shared" ref="P73" si="33">IF(L73="","",D73*K73/100)</f>
        <v/>
      </c>
      <c r="Q73" s="44" t="str">
        <f>IF(M73="","",P$103*I73/100)</f>
        <v/>
      </c>
    </row>
    <row r="74" spans="1:17" s="42" customFormat="1" ht="11.25" customHeight="1" x14ac:dyDescent="0.2">
      <c r="A74" s="38"/>
      <c r="B74" s="39" t="s">
        <v>44</v>
      </c>
      <c r="C74" s="37"/>
      <c r="D74" s="43">
        <f t="shared" si="22"/>
        <v>35</v>
      </c>
      <c r="E74" s="126">
        <f t="shared" si="23"/>
        <v>3.5</v>
      </c>
      <c r="F74" s="38">
        <v>3.5</v>
      </c>
      <c r="G74" s="148"/>
      <c r="H74" s="126">
        <v>1000</v>
      </c>
      <c r="I74" s="61"/>
      <c r="J74" s="44" t="str">
        <f t="shared" si="24"/>
        <v/>
      </c>
      <c r="K74" s="78" t="str">
        <f>IF(J74="","",J74/J$94*100)</f>
        <v/>
      </c>
      <c r="L74" s="78" t="str">
        <f t="shared" si="25"/>
        <v/>
      </c>
      <c r="M74" s="78" t="str">
        <f>IF(L74="","",L74/L$94*100)</f>
        <v/>
      </c>
      <c r="N74" s="79" t="str">
        <f t="shared" si="26"/>
        <v/>
      </c>
      <c r="O74" s="79" t="str">
        <f t="shared" si="27"/>
        <v/>
      </c>
      <c r="P74" s="79" t="str">
        <f t="shared" si="28"/>
        <v/>
      </c>
      <c r="Q74" s="44" t="str">
        <f>IF(M74="","",P$103*I74/100)</f>
        <v/>
      </c>
    </row>
    <row r="75" spans="1:17" s="42" customFormat="1" ht="11.25" customHeight="1" x14ac:dyDescent="0.2">
      <c r="A75" s="38"/>
      <c r="B75" s="39" t="s">
        <v>108</v>
      </c>
      <c r="C75" s="37"/>
      <c r="D75" s="43">
        <f t="shared" si="22"/>
        <v>70</v>
      </c>
      <c r="E75" s="126">
        <f t="shared" si="23"/>
        <v>50</v>
      </c>
      <c r="F75" s="38">
        <v>50</v>
      </c>
      <c r="G75" s="148"/>
      <c r="H75" s="60">
        <v>140</v>
      </c>
      <c r="I75" s="61"/>
      <c r="J75" s="44" t="str">
        <f t="shared" si="24"/>
        <v/>
      </c>
      <c r="K75" s="78" t="str">
        <f>IF(J75="","",J75/J$94*100)</f>
        <v/>
      </c>
      <c r="L75" s="78" t="str">
        <f t="shared" si="25"/>
        <v/>
      </c>
      <c r="M75" s="78" t="str">
        <f>IF(L75="","",L75/L$94*100)</f>
        <v/>
      </c>
      <c r="N75" s="79" t="str">
        <f t="shared" si="26"/>
        <v/>
      </c>
      <c r="O75" s="79" t="str">
        <f t="shared" si="27"/>
        <v/>
      </c>
      <c r="P75" s="79" t="str">
        <f t="shared" si="28"/>
        <v/>
      </c>
      <c r="Q75" s="44" t="str">
        <f>IF(M75="","",P$103*I75/100)</f>
        <v/>
      </c>
    </row>
    <row r="76" spans="1:17" s="42" customFormat="1" ht="11.25" customHeight="1" x14ac:dyDescent="0.2">
      <c r="A76" s="38"/>
      <c r="B76" s="39" t="s">
        <v>109</v>
      </c>
      <c r="C76" s="37"/>
      <c r="D76" s="43">
        <f t="shared" si="22"/>
        <v>30</v>
      </c>
      <c r="E76" s="126">
        <f t="shared" si="23"/>
        <v>2.5</v>
      </c>
      <c r="F76" s="38">
        <v>2.5</v>
      </c>
      <c r="G76" s="148"/>
      <c r="H76" s="60">
        <v>1200</v>
      </c>
      <c r="I76" s="61"/>
      <c r="J76" s="44" t="str">
        <f t="shared" si="24"/>
        <v/>
      </c>
      <c r="K76" s="78" t="str">
        <f>IF(J76="","",J76/J$94*100)</f>
        <v/>
      </c>
      <c r="L76" s="78" t="str">
        <f t="shared" si="25"/>
        <v/>
      </c>
      <c r="M76" s="78" t="str">
        <f>IF(L76="","",L76/L$94*100)</f>
        <v/>
      </c>
      <c r="N76" s="79" t="str">
        <f t="shared" si="26"/>
        <v/>
      </c>
      <c r="O76" s="79" t="str">
        <f t="shared" si="27"/>
        <v/>
      </c>
      <c r="P76" s="79" t="str">
        <f t="shared" si="28"/>
        <v/>
      </c>
      <c r="Q76" s="44" t="str">
        <f>IF(M76="","",P$103*I76/100)</f>
        <v/>
      </c>
    </row>
    <row r="77" spans="1:17" s="42" customFormat="1" ht="11.25" customHeight="1" x14ac:dyDescent="0.2">
      <c r="A77" s="38"/>
      <c r="B77" s="39" t="s">
        <v>110</v>
      </c>
      <c r="C77" s="37"/>
      <c r="D77" s="43">
        <f t="shared" si="22"/>
        <v>10</v>
      </c>
      <c r="E77" s="126">
        <f t="shared" si="23"/>
        <v>1</v>
      </c>
      <c r="F77" s="38">
        <v>1</v>
      </c>
      <c r="G77" s="148"/>
      <c r="H77" s="60">
        <v>1000</v>
      </c>
      <c r="I77" s="61"/>
      <c r="J77" s="44" t="str">
        <f t="shared" si="24"/>
        <v/>
      </c>
      <c r="K77" s="78" t="str">
        <f>IF(J77="","",J77/J$94*100)</f>
        <v/>
      </c>
      <c r="L77" s="78" t="str">
        <f t="shared" si="25"/>
        <v/>
      </c>
      <c r="M77" s="78" t="str">
        <f>IF(L77="","",L77/L$94*100)</f>
        <v/>
      </c>
      <c r="N77" s="79" t="str">
        <f t="shared" si="26"/>
        <v/>
      </c>
      <c r="O77" s="79" t="str">
        <f t="shared" si="27"/>
        <v/>
      </c>
      <c r="P77" s="79" t="str">
        <f t="shared" si="28"/>
        <v/>
      </c>
      <c r="Q77" s="44" t="str">
        <f>IF(M77="","",P$103*I77/100)</f>
        <v/>
      </c>
    </row>
    <row r="78" spans="1:17" s="42" customFormat="1" ht="11.25" customHeight="1" x14ac:dyDescent="0.2">
      <c r="A78" s="38"/>
      <c r="B78" s="39" t="s">
        <v>111</v>
      </c>
      <c r="C78" s="37"/>
      <c r="D78" s="43">
        <f t="shared" si="22"/>
        <v>120</v>
      </c>
      <c r="E78" s="126">
        <f t="shared" si="23"/>
        <v>40</v>
      </c>
      <c r="F78" s="38">
        <v>40</v>
      </c>
      <c r="G78" s="148"/>
      <c r="H78" s="40">
        <v>300</v>
      </c>
      <c r="I78" s="61"/>
      <c r="J78" s="44" t="str">
        <f t="shared" si="24"/>
        <v/>
      </c>
      <c r="K78" s="78" t="str">
        <f>IF(J78="","",J78/J$94*100)</f>
        <v/>
      </c>
      <c r="L78" s="78" t="str">
        <f t="shared" si="25"/>
        <v/>
      </c>
      <c r="M78" s="78" t="str">
        <f>IF(L78="","",L78/L$94*100)</f>
        <v/>
      </c>
      <c r="N78" s="79" t="str">
        <f t="shared" si="26"/>
        <v/>
      </c>
      <c r="O78" s="79" t="str">
        <f t="shared" si="27"/>
        <v/>
      </c>
      <c r="P78" s="79" t="str">
        <f t="shared" si="28"/>
        <v/>
      </c>
      <c r="Q78" s="44" t="str">
        <f>IF(M78="","",P$103*I78/100)</f>
        <v/>
      </c>
    </row>
    <row r="79" spans="1:17" s="42" customFormat="1" ht="11.25" customHeight="1" x14ac:dyDescent="0.2">
      <c r="A79" s="38"/>
      <c r="B79" s="39" t="s">
        <v>48</v>
      </c>
      <c r="C79" s="37"/>
      <c r="D79" s="43">
        <f t="shared" si="22"/>
        <v>14.4</v>
      </c>
      <c r="E79" s="126">
        <f t="shared" si="23"/>
        <v>1.2</v>
      </c>
      <c r="F79" s="38">
        <v>1.2</v>
      </c>
      <c r="G79" s="148"/>
      <c r="H79" s="40">
        <v>1200</v>
      </c>
      <c r="I79" s="61"/>
      <c r="J79" s="44" t="str">
        <f t="shared" si="24"/>
        <v/>
      </c>
      <c r="K79" s="78" t="str">
        <f>IF(J79="","",J79/J$94*100)</f>
        <v/>
      </c>
      <c r="L79" s="78" t="str">
        <f t="shared" si="25"/>
        <v/>
      </c>
      <c r="M79" s="78" t="str">
        <f>IF(L79="","",L79/L$94*100)</f>
        <v/>
      </c>
      <c r="N79" s="79" t="str">
        <f t="shared" si="26"/>
        <v/>
      </c>
      <c r="O79" s="79" t="str">
        <f t="shared" si="27"/>
        <v/>
      </c>
      <c r="P79" s="79" t="str">
        <f t="shared" si="28"/>
        <v/>
      </c>
      <c r="Q79" s="44" t="str">
        <f>IF(M79="","",P$103*I79/100)</f>
        <v/>
      </c>
    </row>
    <row r="80" spans="1:17" s="42" customFormat="1" ht="11.25" customHeight="1" x14ac:dyDescent="0.2">
      <c r="A80" s="38"/>
      <c r="B80" s="39" t="s">
        <v>112</v>
      </c>
      <c r="C80" s="37"/>
      <c r="D80" s="43">
        <f t="shared" si="22"/>
        <v>144</v>
      </c>
      <c r="E80" s="126">
        <f t="shared" si="23"/>
        <v>120</v>
      </c>
      <c r="F80" s="38">
        <v>120</v>
      </c>
      <c r="G80" s="148"/>
      <c r="H80" s="60">
        <v>120</v>
      </c>
      <c r="I80" s="61"/>
      <c r="J80" s="44" t="str">
        <f t="shared" si="24"/>
        <v/>
      </c>
      <c r="K80" s="78" t="str">
        <f>IF(J80="","",J80/J$94*100)</f>
        <v/>
      </c>
      <c r="L80" s="78" t="str">
        <f t="shared" si="25"/>
        <v/>
      </c>
      <c r="M80" s="78" t="str">
        <f>IF(L80="","",L80/L$94*100)</f>
        <v/>
      </c>
      <c r="N80" s="79" t="str">
        <f t="shared" si="26"/>
        <v/>
      </c>
      <c r="O80" s="79" t="str">
        <f t="shared" si="27"/>
        <v/>
      </c>
      <c r="P80" s="79" t="str">
        <f t="shared" si="28"/>
        <v/>
      </c>
      <c r="Q80" s="44" t="str">
        <f>IF(M80="","",P$103*I80/100)</f>
        <v/>
      </c>
    </row>
    <row r="81" spans="1:17" s="42" customFormat="1" ht="11.25" customHeight="1" x14ac:dyDescent="0.2">
      <c r="A81" s="38"/>
      <c r="B81" s="39" t="s">
        <v>49</v>
      </c>
      <c r="C81" s="37"/>
      <c r="D81" s="43">
        <f t="shared" si="22"/>
        <v>20.9</v>
      </c>
      <c r="E81" s="126">
        <f t="shared" si="23"/>
        <v>1.9</v>
      </c>
      <c r="F81" s="38">
        <v>1.9</v>
      </c>
      <c r="G81" s="148"/>
      <c r="H81" s="40">
        <v>1100</v>
      </c>
      <c r="I81" s="61"/>
      <c r="J81" s="44" t="str">
        <f t="shared" si="24"/>
        <v/>
      </c>
      <c r="K81" s="78" t="str">
        <f>IF(J81="","",J81/J$94*100)</f>
        <v/>
      </c>
      <c r="L81" s="78" t="str">
        <f t="shared" si="25"/>
        <v/>
      </c>
      <c r="M81" s="78" t="str">
        <f>IF(L81="","",L81/L$94*100)</f>
        <v/>
      </c>
      <c r="N81" s="79" t="str">
        <f t="shared" si="26"/>
        <v/>
      </c>
      <c r="O81" s="79" t="str">
        <f t="shared" si="27"/>
        <v/>
      </c>
      <c r="P81" s="79" t="str">
        <f t="shared" si="28"/>
        <v/>
      </c>
      <c r="Q81" s="44" t="str">
        <f>IF(M81="","",P$103*I81/100)</f>
        <v/>
      </c>
    </row>
    <row r="82" spans="1:17" s="42" customFormat="1" ht="11.25" customHeight="1" x14ac:dyDescent="0.2">
      <c r="A82" s="38"/>
      <c r="B82" s="39" t="s">
        <v>114</v>
      </c>
      <c r="C82" s="37"/>
      <c r="D82" s="43">
        <f t="shared" si="22"/>
        <v>19.8</v>
      </c>
      <c r="E82" s="126">
        <f t="shared" si="23"/>
        <v>2.2000000000000002</v>
      </c>
      <c r="F82" s="38">
        <v>2.2000000000000002</v>
      </c>
      <c r="G82" s="148"/>
      <c r="H82" s="60">
        <v>900</v>
      </c>
      <c r="I82" s="61"/>
      <c r="J82" s="44" t="str">
        <f t="shared" si="24"/>
        <v/>
      </c>
      <c r="K82" s="78" t="str">
        <f>IF(J82="","",J82/J$94*100)</f>
        <v/>
      </c>
      <c r="L82" s="78" t="str">
        <f t="shared" si="25"/>
        <v/>
      </c>
      <c r="M82" s="78" t="str">
        <f>IF(L82="","",L82/L$94*100)</f>
        <v/>
      </c>
      <c r="N82" s="79" t="str">
        <f t="shared" si="26"/>
        <v/>
      </c>
      <c r="O82" s="79" t="str">
        <f t="shared" si="27"/>
        <v/>
      </c>
      <c r="P82" s="79" t="str">
        <f t="shared" si="28"/>
        <v/>
      </c>
      <c r="Q82" s="44" t="str">
        <f>IF(M82="","",P$103*I82/100)</f>
        <v/>
      </c>
    </row>
    <row r="83" spans="1:17" s="42" customFormat="1" ht="11.25" customHeight="1" x14ac:dyDescent="0.2">
      <c r="A83" s="38"/>
      <c r="B83" s="39" t="s">
        <v>115</v>
      </c>
      <c r="C83" s="37"/>
      <c r="D83" s="43">
        <f t="shared" si="22"/>
        <v>12</v>
      </c>
      <c r="E83" s="126">
        <f t="shared" si="23"/>
        <v>0.8</v>
      </c>
      <c r="F83" s="38">
        <v>0.8</v>
      </c>
      <c r="G83" s="148"/>
      <c r="H83" s="60">
        <v>1500</v>
      </c>
      <c r="I83" s="61"/>
      <c r="J83" s="44" t="str">
        <f t="shared" si="24"/>
        <v/>
      </c>
      <c r="K83" s="78" t="str">
        <f>IF(J83="","",J83/J$94*100)</f>
        <v/>
      </c>
      <c r="L83" s="78" t="str">
        <f t="shared" si="25"/>
        <v/>
      </c>
      <c r="M83" s="78" t="str">
        <f>IF(L83="","",L83/L$94*100)</f>
        <v/>
      </c>
      <c r="N83" s="79" t="str">
        <f t="shared" si="26"/>
        <v/>
      </c>
      <c r="O83" s="79" t="str">
        <f t="shared" si="27"/>
        <v/>
      </c>
      <c r="P83" s="79" t="str">
        <f t="shared" si="28"/>
        <v/>
      </c>
      <c r="Q83" s="44" t="str">
        <f>IF(M83="","",P$103*I83/100)</f>
        <v/>
      </c>
    </row>
    <row r="84" spans="1:17" s="42" customFormat="1" ht="11.25" customHeight="1" x14ac:dyDescent="0.2">
      <c r="A84" s="38"/>
      <c r="B84" s="39" t="s">
        <v>50</v>
      </c>
      <c r="C84" s="37"/>
      <c r="D84" s="43">
        <f t="shared" si="22"/>
        <v>35</v>
      </c>
      <c r="E84" s="126">
        <f t="shared" si="23"/>
        <v>3.5</v>
      </c>
      <c r="F84" s="38">
        <v>3.5</v>
      </c>
      <c r="G84" s="148"/>
      <c r="H84" s="40">
        <v>1000</v>
      </c>
      <c r="I84" s="61"/>
      <c r="J84" s="44" t="str">
        <f t="shared" si="24"/>
        <v/>
      </c>
      <c r="K84" s="78" t="str">
        <f>IF(J84="","",J84/J$94*100)</f>
        <v/>
      </c>
      <c r="L84" s="78" t="str">
        <f t="shared" si="25"/>
        <v/>
      </c>
      <c r="M84" s="78" t="str">
        <f>IF(L84="","",L84/L$94*100)</f>
        <v/>
      </c>
      <c r="N84" s="79" t="str">
        <f t="shared" si="26"/>
        <v/>
      </c>
      <c r="O84" s="79" t="str">
        <f t="shared" si="27"/>
        <v/>
      </c>
      <c r="P84" s="79" t="str">
        <f t="shared" si="28"/>
        <v/>
      </c>
      <c r="Q84" s="44" t="str">
        <f>IF(M84="","",P$103*I84/100)</f>
        <v/>
      </c>
    </row>
    <row r="85" spans="1:17" s="42" customFormat="1" ht="11.25" customHeight="1" x14ac:dyDescent="0.2">
      <c r="A85" s="38"/>
      <c r="B85" s="39" t="s">
        <v>116</v>
      </c>
      <c r="C85" s="37"/>
      <c r="D85" s="43">
        <f t="shared" si="22"/>
        <v>144</v>
      </c>
      <c r="E85" s="126">
        <f t="shared" si="23"/>
        <v>180</v>
      </c>
      <c r="F85" s="38">
        <v>180</v>
      </c>
      <c r="G85" s="148"/>
      <c r="H85" s="78">
        <v>80</v>
      </c>
      <c r="I85" s="61"/>
      <c r="J85" s="44" t="str">
        <f t="shared" si="24"/>
        <v/>
      </c>
      <c r="K85" s="78" t="str">
        <f>IF(J85="","",J85/J$94*100)</f>
        <v/>
      </c>
      <c r="L85" s="78" t="str">
        <f t="shared" si="25"/>
        <v/>
      </c>
      <c r="M85" s="78" t="str">
        <f>IF(L85="","",L85/L$94*100)</f>
        <v/>
      </c>
      <c r="N85" s="79" t="str">
        <f t="shared" si="26"/>
        <v/>
      </c>
      <c r="O85" s="79" t="str">
        <f t="shared" si="27"/>
        <v/>
      </c>
      <c r="P85" s="79" t="str">
        <f t="shared" si="28"/>
        <v/>
      </c>
      <c r="Q85" s="44" t="str">
        <f>IF(M85="","",P$103*I85/100)</f>
        <v/>
      </c>
    </row>
    <row r="86" spans="1:17" s="42" customFormat="1" ht="11.25" customHeight="1" x14ac:dyDescent="0.2">
      <c r="A86" s="38"/>
      <c r="B86" s="39" t="s">
        <v>51</v>
      </c>
      <c r="C86" s="37"/>
      <c r="D86" s="43">
        <f t="shared" si="22"/>
        <v>140</v>
      </c>
      <c r="E86" s="126">
        <f t="shared" si="23"/>
        <v>70</v>
      </c>
      <c r="F86" s="38">
        <v>70</v>
      </c>
      <c r="G86" s="148"/>
      <c r="H86" s="40">
        <v>200</v>
      </c>
      <c r="I86" s="61"/>
      <c r="J86" s="44" t="str">
        <f t="shared" si="24"/>
        <v/>
      </c>
      <c r="K86" s="78" t="str">
        <f>IF(J86="","",J86/J$94*100)</f>
        <v/>
      </c>
      <c r="L86" s="78" t="str">
        <f t="shared" si="25"/>
        <v/>
      </c>
      <c r="M86" s="78" t="str">
        <f>IF(L86="","",L86/L$94*100)</f>
        <v/>
      </c>
      <c r="N86" s="79" t="str">
        <f t="shared" si="26"/>
        <v/>
      </c>
      <c r="O86" s="79" t="str">
        <f t="shared" si="27"/>
        <v/>
      </c>
      <c r="P86" s="79" t="str">
        <f t="shared" si="28"/>
        <v/>
      </c>
      <c r="Q86" s="44" t="str">
        <f>IF(M86="","",P$103*I86/100)</f>
        <v/>
      </c>
    </row>
    <row r="87" spans="1:17" s="42" customFormat="1" ht="11.25" customHeight="1" x14ac:dyDescent="0.2">
      <c r="A87" s="38"/>
      <c r="B87" s="39" t="s">
        <v>117</v>
      </c>
      <c r="C87" s="37"/>
      <c r="D87" s="43">
        <f t="shared" si="22"/>
        <v>36</v>
      </c>
      <c r="E87" s="126">
        <f t="shared" si="23"/>
        <v>3.6</v>
      </c>
      <c r="F87" s="38">
        <v>3.6</v>
      </c>
      <c r="G87" s="148"/>
      <c r="H87" s="60">
        <v>1000</v>
      </c>
      <c r="I87" s="61"/>
      <c r="J87" s="44" t="str">
        <f t="shared" si="24"/>
        <v/>
      </c>
      <c r="K87" s="78" t="str">
        <f>IF(J87="","",J87/J$94*100)</f>
        <v/>
      </c>
      <c r="L87" s="78" t="str">
        <f t="shared" si="25"/>
        <v/>
      </c>
      <c r="M87" s="78" t="str">
        <f>IF(L87="","",L87/L$94*100)</f>
        <v/>
      </c>
      <c r="N87" s="79" t="str">
        <f t="shared" si="26"/>
        <v/>
      </c>
      <c r="O87" s="79" t="str">
        <f t="shared" si="27"/>
        <v/>
      </c>
      <c r="P87" s="79" t="str">
        <f t="shared" si="28"/>
        <v/>
      </c>
      <c r="Q87" s="44" t="str">
        <f>IF(M87="","",P$103*I87/100)</f>
        <v/>
      </c>
    </row>
    <row r="88" spans="1:17" s="42" customFormat="1" ht="11.25" customHeight="1" x14ac:dyDescent="0.2">
      <c r="A88" s="38"/>
      <c r="B88" s="39" t="s">
        <v>118</v>
      </c>
      <c r="C88" s="37"/>
      <c r="D88" s="43">
        <f t="shared" si="22"/>
        <v>20</v>
      </c>
      <c r="E88" s="126">
        <f t="shared" si="23"/>
        <v>2</v>
      </c>
      <c r="F88" s="38">
        <v>2</v>
      </c>
      <c r="G88" s="148"/>
      <c r="H88" s="60">
        <v>1000</v>
      </c>
      <c r="I88" s="61"/>
      <c r="J88" s="44" t="str">
        <f t="shared" si="24"/>
        <v/>
      </c>
      <c r="K88" s="78" t="str">
        <f>IF(J88="","",J88/J$94*100)</f>
        <v/>
      </c>
      <c r="L88" s="78" t="str">
        <f t="shared" si="25"/>
        <v/>
      </c>
      <c r="M88" s="78" t="str">
        <f>IF(L88="","",L88/L$94*100)</f>
        <v/>
      </c>
      <c r="N88" s="79" t="str">
        <f t="shared" si="26"/>
        <v/>
      </c>
      <c r="O88" s="79" t="str">
        <f t="shared" si="27"/>
        <v/>
      </c>
      <c r="P88" s="79" t="str">
        <f t="shared" si="28"/>
        <v/>
      </c>
      <c r="Q88" s="44" t="str">
        <f>IF(M88="","",P$103*I88/100)</f>
        <v/>
      </c>
    </row>
    <row r="89" spans="1:17" s="42" customFormat="1" ht="11.25" customHeight="1" x14ac:dyDescent="0.2">
      <c r="A89" s="38"/>
      <c r="B89" s="39" t="s">
        <v>46</v>
      </c>
      <c r="C89" s="37"/>
      <c r="D89" s="43">
        <f t="shared" si="22"/>
        <v>250</v>
      </c>
      <c r="E89" s="126">
        <f t="shared" si="23"/>
        <v>250</v>
      </c>
      <c r="F89" s="38">
        <v>250</v>
      </c>
      <c r="G89" s="148"/>
      <c r="H89" s="40">
        <v>100</v>
      </c>
      <c r="I89" s="61"/>
      <c r="J89" s="44" t="str">
        <f t="shared" si="24"/>
        <v/>
      </c>
      <c r="K89" s="78" t="str">
        <f>IF(J89="","",J89/J$94*100)</f>
        <v/>
      </c>
      <c r="L89" s="78" t="str">
        <f t="shared" si="25"/>
        <v/>
      </c>
      <c r="M89" s="78" t="str">
        <f>IF(L89="","",L89/L$94*100)</f>
        <v/>
      </c>
      <c r="N89" s="79" t="str">
        <f t="shared" si="26"/>
        <v/>
      </c>
      <c r="O89" s="79" t="str">
        <f t="shared" si="27"/>
        <v/>
      </c>
      <c r="P89" s="79" t="str">
        <f t="shared" si="28"/>
        <v/>
      </c>
      <c r="Q89" s="44" t="str">
        <f>IF(M89="","",P$103*I89/100)</f>
        <v/>
      </c>
    </row>
    <row r="90" spans="1:17" s="42" customFormat="1" ht="11.25" customHeight="1" x14ac:dyDescent="0.2">
      <c r="A90" s="38"/>
      <c r="B90" s="39" t="s">
        <v>52</v>
      </c>
      <c r="C90" s="37"/>
      <c r="D90" s="43">
        <f t="shared" si="22"/>
        <v>11.2</v>
      </c>
      <c r="E90" s="126">
        <f t="shared" si="23"/>
        <v>0.7</v>
      </c>
      <c r="F90" s="38">
        <v>0.7</v>
      </c>
      <c r="G90" s="148"/>
      <c r="H90" s="40">
        <v>1600</v>
      </c>
      <c r="I90" s="61"/>
      <c r="J90" s="44" t="str">
        <f t="shared" si="24"/>
        <v/>
      </c>
      <c r="K90" s="78" t="str">
        <f>IF(J90="","",J90/J$94*100)</f>
        <v/>
      </c>
      <c r="L90" s="78" t="str">
        <f t="shared" si="25"/>
        <v/>
      </c>
      <c r="M90" s="78" t="str">
        <f>IF(L90="","",L90/L$94*100)</f>
        <v/>
      </c>
      <c r="N90" s="79" t="str">
        <f t="shared" si="26"/>
        <v/>
      </c>
      <c r="O90" s="79" t="str">
        <f t="shared" si="27"/>
        <v/>
      </c>
      <c r="P90" s="79" t="str">
        <f t="shared" si="28"/>
        <v/>
      </c>
      <c r="Q90" s="44" t="str">
        <f>IF(M90="","",P$103*I90/100)</f>
        <v/>
      </c>
    </row>
    <row r="91" spans="1:17" s="42" customFormat="1" ht="11.25" customHeight="1" x14ac:dyDescent="0.2">
      <c r="A91" s="38"/>
      <c r="B91" s="39" t="s">
        <v>53</v>
      </c>
      <c r="C91" s="37"/>
      <c r="D91" s="43">
        <f t="shared" si="22"/>
        <v>120</v>
      </c>
      <c r="E91" s="126">
        <f t="shared" si="23"/>
        <v>40</v>
      </c>
      <c r="F91" s="38">
        <v>40</v>
      </c>
      <c r="G91" s="148"/>
      <c r="H91" s="40">
        <v>300</v>
      </c>
      <c r="I91" s="61"/>
      <c r="J91" s="44" t="str">
        <f t="shared" si="24"/>
        <v/>
      </c>
      <c r="K91" s="78" t="str">
        <f>IF(J91="","",J91/J$94*100)</f>
        <v/>
      </c>
      <c r="L91" s="78" t="str">
        <f t="shared" si="25"/>
        <v/>
      </c>
      <c r="M91" s="78" t="str">
        <f>IF(L91="","",L91/L$94*100)</f>
        <v/>
      </c>
      <c r="N91" s="79" t="str">
        <f t="shared" si="26"/>
        <v/>
      </c>
      <c r="O91" s="79" t="str">
        <f t="shared" si="27"/>
        <v/>
      </c>
      <c r="P91" s="79" t="str">
        <f t="shared" si="28"/>
        <v/>
      </c>
      <c r="Q91" s="44" t="str">
        <f>IF(M91="","",P$103*I91/100)</f>
        <v/>
      </c>
    </row>
    <row r="92" spans="1:17" s="42" customFormat="1" ht="11.25" customHeight="1" x14ac:dyDescent="0.2">
      <c r="A92" s="38"/>
      <c r="B92" s="167"/>
      <c r="C92" s="37"/>
      <c r="D92" s="43"/>
      <c r="E92" s="126"/>
      <c r="F92" s="38"/>
      <c r="G92" s="148"/>
      <c r="H92" s="126"/>
      <c r="I92" s="61"/>
      <c r="J92" s="44"/>
      <c r="K92" s="78"/>
      <c r="L92" s="78"/>
      <c r="M92" s="78"/>
      <c r="N92" s="79"/>
      <c r="O92" s="79"/>
      <c r="P92" s="79"/>
      <c r="Q92" s="44" t="str">
        <f t="shared" ref="Q92:Q93" si="34">IF(M92="","",P$103*I92/100)</f>
        <v/>
      </c>
    </row>
    <row r="93" spans="1:17" s="42" customFormat="1" ht="11.25" customHeight="1" x14ac:dyDescent="0.2">
      <c r="A93" s="38"/>
      <c r="B93" s="77"/>
      <c r="C93" s="37"/>
      <c r="D93" s="54"/>
      <c r="E93" s="126"/>
      <c r="F93" s="52"/>
      <c r="G93" s="148"/>
      <c r="H93" s="126"/>
      <c r="I93" s="61"/>
      <c r="J93" s="44" t="str">
        <f t="shared" ref="J93" si="35">IF(I93=0,"",$I93/D93)</f>
        <v/>
      </c>
      <c r="K93" s="78" t="str">
        <f>IF(J93="","",J93/J$94*100)</f>
        <v/>
      </c>
      <c r="L93" s="78" t="str">
        <f t="shared" si="2"/>
        <v/>
      </c>
      <c r="M93" s="78" t="str">
        <f>IF(L93="","",L93/L$94*100)</f>
        <v/>
      </c>
      <c r="N93" s="79" t="str">
        <f t="shared" ref="N93" si="36">IF(L93="","",D93*M93/100)</f>
        <v/>
      </c>
      <c r="O93" s="79" t="str">
        <f t="shared" si="4"/>
        <v/>
      </c>
      <c r="P93" s="79" t="str">
        <f t="shared" si="5"/>
        <v/>
      </c>
      <c r="Q93" s="44" t="str">
        <f t="shared" si="34"/>
        <v/>
      </c>
    </row>
    <row r="94" spans="1:17" s="42" customFormat="1" x14ac:dyDescent="0.2">
      <c r="A94" s="127" t="s">
        <v>37</v>
      </c>
      <c r="B94" s="57"/>
      <c r="C94" s="128"/>
      <c r="D94" s="53"/>
      <c r="E94" s="57"/>
      <c r="F94" s="57"/>
      <c r="G94" s="57"/>
      <c r="H94" s="57"/>
      <c r="I94" s="129">
        <f>SUM(I4:I93)</f>
        <v>0</v>
      </c>
      <c r="J94" s="45">
        <f>SUM(J4:J93)</f>
        <v>0</v>
      </c>
      <c r="K94" s="45">
        <f>SUM(K4:K93)</f>
        <v>0</v>
      </c>
      <c r="L94" s="45">
        <f>SUM(L4:L93)</f>
        <v>0</v>
      </c>
      <c r="M94" s="45">
        <f>SUM(M4:M93)</f>
        <v>0</v>
      </c>
      <c r="N94" s="130">
        <f>SUM(N4:N93)</f>
        <v>0</v>
      </c>
      <c r="O94" s="130">
        <f>SUM(O4:O93)</f>
        <v>0</v>
      </c>
      <c r="P94" s="130">
        <f>SUM(P4:P93)</f>
        <v>0</v>
      </c>
      <c r="Q94" s="165"/>
    </row>
    <row r="95" spans="1:17" s="5" customFormat="1" x14ac:dyDescent="0.2">
      <c r="A95" s="131" t="s">
        <v>34</v>
      </c>
      <c r="B95" s="132"/>
      <c r="C95" s="133"/>
      <c r="D95" s="132"/>
      <c r="E95" s="132"/>
      <c r="F95" s="132"/>
      <c r="G95" s="132"/>
      <c r="H95" s="132"/>
      <c r="I95" s="134">
        <f>SUM(I4:I17)</f>
        <v>0</v>
      </c>
      <c r="J95" s="132"/>
      <c r="K95" s="135">
        <f>SUM(K4:K17)</f>
        <v>0</v>
      </c>
      <c r="L95" s="136"/>
      <c r="M95" s="135"/>
      <c r="N95" s="136"/>
      <c r="O95" s="136"/>
      <c r="P95" s="159"/>
      <c r="Q95" s="162"/>
    </row>
    <row r="96" spans="1:17" s="5" customFormat="1" x14ac:dyDescent="0.2">
      <c r="A96" s="131" t="s">
        <v>31</v>
      </c>
      <c r="B96" s="132"/>
      <c r="C96" s="133"/>
      <c r="D96" s="132"/>
      <c r="E96" s="132"/>
      <c r="F96" s="132"/>
      <c r="G96" s="132"/>
      <c r="H96" s="132"/>
      <c r="I96" s="134">
        <f>SUM(I19:I21)</f>
        <v>0</v>
      </c>
      <c r="J96" s="132"/>
      <c r="K96" s="135">
        <f>SUM(K19:K21)</f>
        <v>0</v>
      </c>
      <c r="L96" s="136"/>
      <c r="M96" s="135"/>
      <c r="N96" s="136"/>
      <c r="O96" s="136"/>
      <c r="P96" s="159"/>
      <c r="Q96" s="136"/>
    </row>
    <row r="97" spans="1:17" s="5" customFormat="1" x14ac:dyDescent="0.2">
      <c r="A97" s="137" t="s">
        <v>33</v>
      </c>
      <c r="B97" s="40"/>
      <c r="C97" s="126"/>
      <c r="D97" s="40"/>
      <c r="E97" s="40"/>
      <c r="F97" s="40"/>
      <c r="G97" s="40"/>
      <c r="H97" s="40"/>
      <c r="I97" s="38">
        <f>SUM(I4:I21)</f>
        <v>0</v>
      </c>
      <c r="J97" s="132"/>
      <c r="K97" s="135">
        <f>SUM(K4:K21)</f>
        <v>0</v>
      </c>
      <c r="L97" s="136"/>
      <c r="M97" s="135"/>
      <c r="N97" s="136"/>
      <c r="O97" s="136"/>
      <c r="P97" s="159"/>
      <c r="Q97" s="136"/>
    </row>
    <row r="98" spans="1:17" s="5" customFormat="1" x14ac:dyDescent="0.2">
      <c r="A98" s="131" t="s">
        <v>32</v>
      </c>
      <c r="B98" s="132"/>
      <c r="C98" s="133"/>
      <c r="D98" s="132"/>
      <c r="E98" s="132"/>
      <c r="F98" s="132"/>
      <c r="G98" s="132"/>
      <c r="H98" s="132"/>
      <c r="I98" s="134">
        <f>SUM(I23:I31)</f>
        <v>0</v>
      </c>
      <c r="J98" s="132"/>
      <c r="K98" s="135">
        <f>SUM(K23:K31)</f>
        <v>0</v>
      </c>
      <c r="L98" s="136"/>
      <c r="M98" s="135"/>
      <c r="N98" s="136"/>
      <c r="O98" s="136"/>
      <c r="P98" s="159"/>
      <c r="Q98" s="136"/>
    </row>
    <row r="99" spans="1:17" s="5" customFormat="1" x14ac:dyDescent="0.2">
      <c r="A99" s="131" t="s">
        <v>29</v>
      </c>
      <c r="B99" s="132"/>
      <c r="C99" s="133"/>
      <c r="D99" s="132"/>
      <c r="E99" s="132"/>
      <c r="F99" s="132"/>
      <c r="G99" s="132"/>
      <c r="H99" s="132"/>
      <c r="I99" s="134">
        <f>SUM(I33:I59)</f>
        <v>0</v>
      </c>
      <c r="J99" s="132"/>
      <c r="K99" s="135">
        <f>SUM(K33:K59)</f>
        <v>0</v>
      </c>
      <c r="L99" s="136"/>
      <c r="M99" s="135"/>
      <c r="N99" s="138"/>
      <c r="O99" s="138"/>
      <c r="P99" s="160"/>
      <c r="Q99" s="136"/>
    </row>
    <row r="100" spans="1:17" s="9" customFormat="1" ht="23.25" customHeight="1" x14ac:dyDescent="0.2">
      <c r="A100" s="177" t="s">
        <v>60</v>
      </c>
      <c r="B100" s="178"/>
      <c r="C100" s="101" t="s">
        <v>72</v>
      </c>
      <c r="D100" s="107"/>
      <c r="E100" s="102"/>
      <c r="F100" s="102"/>
      <c r="G100" s="102"/>
      <c r="H100" s="186" t="str">
        <f>IF(I94&gt;100,"",IF(I94&lt;100,"",IF(SUM(M7:M14)&gt;60,"nicht greeningfähig, zu hoher Grasanteil",IF(COUNT(M4:M93)&lt;2,"nicht greeningfähig,da keine Mischung",IF(COUNT(M5,M6,M19:M93)&lt;1,"nicht greeningfähig, zu artenarm",IF(MAX(M4:M93)&gt;60,"nicht greeningfähig, Anteil einzelner Art zu hoch",IF(NOT(M4=""),"Futterroggen nicht zulässig",IF(NOT(M28=""),"Hafer nicht zulässig",IF(NOT(M29=""),"Sommergerste nicht zulässig","Mischung ist greeningfähig")))))))))</f>
        <v/>
      </c>
      <c r="I100" s="187"/>
      <c r="J100" s="187"/>
      <c r="K100" s="187"/>
      <c r="L100" s="188"/>
      <c r="M100" s="97"/>
      <c r="N100" s="98"/>
      <c r="O100" s="98"/>
      <c r="P100" s="156"/>
      <c r="Q100" s="163"/>
    </row>
    <row r="101" spans="1:17" s="9" customFormat="1" ht="32.25" customHeight="1" x14ac:dyDescent="0.2">
      <c r="A101" s="179"/>
      <c r="B101" s="180"/>
      <c r="C101" s="189" t="s">
        <v>120</v>
      </c>
      <c r="D101" s="190"/>
      <c r="E101" s="190"/>
      <c r="F101" s="190"/>
      <c r="G101" s="190"/>
      <c r="H101" s="191"/>
      <c r="I101" s="183" t="str">
        <f>IF(I94&gt;100,"",IF(I94&lt;100,"",IF(SUM(M61:M93)&gt;0,"Leguminosen sind nicht zulässig",IF(I99&gt;25,"zu hoher Anteil Arten, die nicht in Gr. I-III",IF(K95&gt;50,"winterhart, Herbstnutzung zulässig",IF(K97&gt;50,"winterhart, keine Herbstnutzung zulässig",IF(SUM(K98+K99)&gt;50,"nicht winterhart, nur vor Mulchsaat","")))))))</f>
        <v/>
      </c>
      <c r="J101" s="184"/>
      <c r="K101" s="184"/>
      <c r="L101" s="184"/>
      <c r="M101" s="185"/>
      <c r="N101" s="96"/>
      <c r="O101" s="96"/>
      <c r="P101" s="161"/>
      <c r="Q101" s="163"/>
    </row>
    <row r="102" spans="1:17" s="81" customFormat="1" ht="23.25" customHeight="1" x14ac:dyDescent="0.2">
      <c r="A102" s="181" t="s">
        <v>73</v>
      </c>
      <c r="B102" s="182"/>
      <c r="C102" s="103" t="str">
        <f>K102</f>
        <v/>
      </c>
      <c r="D102" s="121"/>
      <c r="E102" s="103"/>
      <c r="F102" s="103"/>
      <c r="G102" s="103"/>
      <c r="H102" s="103"/>
      <c r="I102" s="106"/>
      <c r="J102" s="106"/>
      <c r="K102" s="122" t="str">
        <f>IF(I94&gt;100,"",IF(I94&lt;100,"",IF(I99&gt;25,"",IF(SUM(I61:I93)&gt;0,"",IF(K95&gt;50,"18",IF(K97&gt;50,"23",IF(SUM(K98+K99)&gt;50,"38","")))))))</f>
        <v/>
      </c>
      <c r="L102" s="103"/>
      <c r="M102" s="123"/>
      <c r="N102" s="95"/>
      <c r="O102" s="95"/>
      <c r="P102" s="157"/>
      <c r="Q102" s="164"/>
    </row>
    <row r="103" spans="1:17" s="81" customFormat="1" ht="23.25" customHeight="1" x14ac:dyDescent="0.25">
      <c r="A103" s="175" t="s">
        <v>71</v>
      </c>
      <c r="B103" s="176"/>
      <c r="C103" s="140"/>
      <c r="D103" s="32"/>
      <c r="E103" s="33"/>
      <c r="F103" s="33"/>
      <c r="G103" s="33"/>
      <c r="H103" s="32"/>
      <c r="I103" s="32"/>
      <c r="J103" s="33"/>
      <c r="K103" s="140"/>
      <c r="L103" s="32"/>
      <c r="M103" s="166" t="s">
        <v>70</v>
      </c>
      <c r="N103" s="85">
        <f>N94</f>
        <v>0</v>
      </c>
      <c r="O103" s="85">
        <f t="shared" ref="O103:P103" si="37">O94</f>
        <v>0</v>
      </c>
      <c r="P103" s="85">
        <f t="shared" si="37"/>
        <v>0</v>
      </c>
      <c r="Q103" s="168">
        <f>SUM(Q4:Q93)</f>
        <v>0</v>
      </c>
    </row>
    <row r="104" spans="1:17" x14ac:dyDescent="0.2">
      <c r="A104" s="5"/>
      <c r="B104" s="10"/>
      <c r="C104" s="5"/>
      <c r="D104" s="5"/>
      <c r="E104" s="5"/>
      <c r="F104" s="5"/>
      <c r="G104" s="5"/>
      <c r="H104" s="5"/>
      <c r="I104" s="2"/>
      <c r="J104" s="2"/>
      <c r="K104" s="2"/>
      <c r="L104" s="2"/>
      <c r="M104" s="2"/>
    </row>
    <row r="105" spans="1:17" x14ac:dyDescent="0.2">
      <c r="A105" s="5"/>
      <c r="B105" s="10"/>
      <c r="C105" s="5"/>
      <c r="D105" s="5"/>
      <c r="E105" s="5"/>
      <c r="F105" s="5"/>
      <c r="G105" s="5"/>
      <c r="H105" s="5"/>
      <c r="I105" s="2"/>
      <c r="J105" s="2"/>
      <c r="K105" s="2"/>
      <c r="L105" s="2"/>
      <c r="M105" s="2"/>
    </row>
    <row r="106" spans="1:17" x14ac:dyDescent="0.2">
      <c r="I106" s="2"/>
      <c r="J106" s="2"/>
      <c r="K106" s="2"/>
      <c r="L106" s="2"/>
      <c r="M106" s="2"/>
    </row>
    <row r="107" spans="1:17" x14ac:dyDescent="0.2">
      <c r="I107" s="2"/>
      <c r="J107" s="2"/>
      <c r="K107" s="2"/>
      <c r="L107" s="2"/>
      <c r="M107" s="2"/>
    </row>
  </sheetData>
  <sheetProtection password="DF39" sheet="1" objects="1" scenarios="1" selectLockedCells="1"/>
  <sortState ref="A63:Z92">
    <sortCondition ref="B63:B92"/>
  </sortState>
  <mergeCells count="7">
    <mergeCell ref="A1:P2"/>
    <mergeCell ref="A103:B103"/>
    <mergeCell ref="A100:B101"/>
    <mergeCell ref="A102:B102"/>
    <mergeCell ref="I101:M101"/>
    <mergeCell ref="H100:L100"/>
    <mergeCell ref="C101:H101"/>
  </mergeCells>
  <conditionalFormatting sqref="J97">
    <cfRule type="cellIs" dxfId="24" priority="55" operator="greaterThan">
      <formula>50</formula>
    </cfRule>
  </conditionalFormatting>
  <conditionalFormatting sqref="L97">
    <cfRule type="cellIs" dxfId="23" priority="54" operator="greaterThan">
      <formula>50</formula>
    </cfRule>
  </conditionalFormatting>
  <conditionalFormatting sqref="N31">
    <cfRule type="cellIs" dxfId="22" priority="39" operator="equal">
      <formula>100</formula>
    </cfRule>
  </conditionalFormatting>
  <conditionalFormatting sqref="I94">
    <cfRule type="cellIs" dxfId="21" priority="35" operator="equal">
      <formula>100</formula>
    </cfRule>
    <cfRule type="cellIs" dxfId="20" priority="36" operator="equal">
      <formula>100</formula>
    </cfRule>
  </conditionalFormatting>
  <conditionalFormatting sqref="O31">
    <cfRule type="cellIs" dxfId="19" priority="13" operator="equal">
      <formula>100</formula>
    </cfRule>
  </conditionalFormatting>
  <conditionalFormatting sqref="P31">
    <cfRule type="cellIs" dxfId="18" priority="12" operator="equal">
      <formula>100</formula>
    </cfRule>
  </conditionalFormatting>
  <conditionalFormatting sqref="B13 B23:B31 B33:B59">
    <cfRule type="expression" dxfId="17" priority="11">
      <formula>I13&gt;0</formula>
    </cfRule>
  </conditionalFormatting>
  <conditionalFormatting sqref="B4:B12">
    <cfRule type="expression" dxfId="16" priority="8">
      <formula>I4&gt;0</formula>
    </cfRule>
  </conditionalFormatting>
  <conditionalFormatting sqref="B15">
    <cfRule type="expression" dxfId="15" priority="7">
      <formula>I15&gt;0</formula>
    </cfRule>
  </conditionalFormatting>
  <conditionalFormatting sqref="B14">
    <cfRule type="expression" dxfId="14" priority="6">
      <formula>I14&gt;0</formula>
    </cfRule>
  </conditionalFormatting>
  <conditionalFormatting sqref="B16">
    <cfRule type="expression" dxfId="13" priority="5">
      <formula>I16&gt;0</formula>
    </cfRule>
  </conditionalFormatting>
  <conditionalFormatting sqref="B19:B21">
    <cfRule type="expression" dxfId="12" priority="4">
      <formula>I19&gt;0</formula>
    </cfRule>
  </conditionalFormatting>
  <conditionalFormatting sqref="B61:B91">
    <cfRule type="expression" dxfId="11" priority="1">
      <formula>I61&gt;0</formula>
    </cfRule>
  </conditionalFormatting>
  <pageMargins left="0.78740157499999996" right="0.59" top="0.17" bottom="0.17" header="0.17" footer="0.17"/>
  <pageSetup paperSize="9" scale="60" orientation="portrait" r:id="rId1"/>
  <headerFooter alignWithMargins="0">
    <oddFooter>&amp;R&amp;F]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105"/>
  <sheetViews>
    <sheetView showGridLines="0" tabSelected="1" zoomScale="70" zoomScaleNormal="70" workbookViewId="0">
      <selection activeCell="I4" sqref="I4"/>
    </sheetView>
  </sheetViews>
  <sheetFormatPr baseColWidth="10" defaultRowHeight="12.75" x14ac:dyDescent="0.2"/>
  <cols>
    <col min="1" max="1" width="21" customWidth="1"/>
    <col min="2" max="2" width="23.42578125" style="3" customWidth="1"/>
    <col min="3" max="3" width="16.28515625" customWidth="1"/>
    <col min="4" max="4" width="13.42578125" hidden="1" customWidth="1"/>
    <col min="5" max="5" width="11.85546875" hidden="1" customWidth="1"/>
    <col min="6" max="6" width="11.85546875" customWidth="1"/>
    <col min="7" max="7" width="15.85546875" customWidth="1"/>
    <col min="8" max="8" width="13.42578125" hidden="1" customWidth="1"/>
    <col min="9" max="9" width="15.140625" customWidth="1"/>
    <col min="10" max="10" width="15.140625" hidden="1" customWidth="1"/>
    <col min="11" max="11" width="14.42578125" customWidth="1"/>
    <col min="12" max="12" width="16.42578125" hidden="1" customWidth="1"/>
    <col min="13" max="13" width="15.7109375" customWidth="1"/>
    <col min="14" max="16" width="18.140625" style="87" hidden="1" customWidth="1"/>
    <col min="17" max="17" width="11.5703125" customWidth="1"/>
  </cols>
  <sheetData>
    <row r="1" spans="1:17" s="11" customFormat="1" ht="18" customHeight="1" x14ac:dyDescent="0.25">
      <c r="A1" s="192" t="s">
        <v>62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4"/>
    </row>
    <row r="2" spans="1:17" s="11" customFormat="1" ht="18" customHeight="1" x14ac:dyDescent="0.25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7"/>
    </row>
    <row r="3" spans="1:17" s="116" customFormat="1" ht="48.75" customHeight="1" x14ac:dyDescent="0.2">
      <c r="A3" s="23" t="s">
        <v>20</v>
      </c>
      <c r="B3" s="24" t="s">
        <v>35</v>
      </c>
      <c r="C3" s="21" t="s">
        <v>38</v>
      </c>
      <c r="D3" s="25" t="s">
        <v>36</v>
      </c>
      <c r="E3" s="21" t="s">
        <v>67</v>
      </c>
      <c r="F3" s="21" t="s">
        <v>78</v>
      </c>
      <c r="G3" s="114" t="s">
        <v>79</v>
      </c>
      <c r="H3" s="25" t="s">
        <v>54</v>
      </c>
      <c r="I3" s="114" t="s">
        <v>58</v>
      </c>
      <c r="J3" s="115" t="s">
        <v>56</v>
      </c>
      <c r="K3" s="115" t="s">
        <v>59</v>
      </c>
      <c r="L3" s="25" t="s">
        <v>39</v>
      </c>
      <c r="M3" s="21" t="s">
        <v>57</v>
      </c>
      <c r="N3" s="22" t="s">
        <v>77</v>
      </c>
      <c r="O3" s="22" t="s">
        <v>74</v>
      </c>
      <c r="P3" s="22" t="s">
        <v>76</v>
      </c>
      <c r="Q3" s="21" t="s">
        <v>119</v>
      </c>
    </row>
    <row r="4" spans="1:17" s="42" customFormat="1" ht="11.25" customHeight="1" x14ac:dyDescent="0.2">
      <c r="A4" s="37" t="s">
        <v>21</v>
      </c>
      <c r="B4" s="39" t="s">
        <v>11</v>
      </c>
      <c r="C4" s="38">
        <v>10</v>
      </c>
      <c r="D4" s="38">
        <f>E4*H4/100</f>
        <v>153</v>
      </c>
      <c r="E4" s="38">
        <f t="shared" ref="E4:E14" si="0">IF(G4="",F4,G4)</f>
        <v>34</v>
      </c>
      <c r="F4" s="38">
        <v>34</v>
      </c>
      <c r="G4" s="141"/>
      <c r="H4" s="40">
        <v>450</v>
      </c>
      <c r="I4" s="71"/>
      <c r="J4" s="41" t="str">
        <f t="shared" ref="J4:J32" si="1">IF(I4="","",I4*E4/100)</f>
        <v/>
      </c>
      <c r="K4" s="41" t="str">
        <f>IF(J4="","",J4/J$94*100)</f>
        <v/>
      </c>
      <c r="L4" s="41" t="str">
        <f t="shared" ref="L4:L32" si="2">IF(I4=0,"",$K4/D4)</f>
        <v/>
      </c>
      <c r="M4" s="41" t="str">
        <f>IF(L4="","",L4/L$94*100)</f>
        <v/>
      </c>
      <c r="N4" s="86" t="str">
        <f t="shared" ref="N4:N32" si="3">IF(L4="","",D4*I4/100)</f>
        <v/>
      </c>
      <c r="O4" s="86" t="str">
        <f>IF(L4="","",D4*K4/100)</f>
        <v/>
      </c>
      <c r="P4" s="86" t="str">
        <f>IF(L4="","",D4*M4/100)</f>
        <v/>
      </c>
      <c r="Q4" s="44" t="str">
        <f>IF(M4="","",P$103*K4/100)</f>
        <v/>
      </c>
    </row>
    <row r="5" spans="1:17" s="42" customFormat="1" ht="11.25" customHeight="1" x14ac:dyDescent="0.2">
      <c r="A5" s="37" t="s">
        <v>21</v>
      </c>
      <c r="B5" s="39" t="s">
        <v>19</v>
      </c>
      <c r="C5" s="38">
        <v>11</v>
      </c>
      <c r="D5" s="38">
        <f t="shared" ref="D5:D31" si="4">E5*H5/100</f>
        <v>10</v>
      </c>
      <c r="E5" s="38">
        <f t="shared" si="0"/>
        <v>4</v>
      </c>
      <c r="F5" s="38">
        <v>4</v>
      </c>
      <c r="G5" s="141"/>
      <c r="H5" s="40">
        <v>250</v>
      </c>
      <c r="I5" s="72"/>
      <c r="J5" s="43" t="str">
        <f t="shared" si="1"/>
        <v/>
      </c>
      <c r="K5" s="43" t="str">
        <f>IF(J5="","",J5/J$94*100)</f>
        <v/>
      </c>
      <c r="L5" s="43" t="str">
        <f t="shared" si="2"/>
        <v/>
      </c>
      <c r="M5" s="43" t="str">
        <f>IF(L5="","",L5/L$94*100)</f>
        <v/>
      </c>
      <c r="N5" s="82" t="str">
        <f t="shared" si="3"/>
        <v/>
      </c>
      <c r="O5" s="82" t="str">
        <f t="shared" ref="O5:O93" si="5">IF(L5="","",D5*K5/100)</f>
        <v/>
      </c>
      <c r="P5" s="82" t="str">
        <f t="shared" ref="P5:P93" si="6">IF(L5="","",D5*M5/100)</f>
        <v/>
      </c>
      <c r="Q5" s="44" t="str">
        <f>IF(M5="","",P$103*K5/100)</f>
        <v/>
      </c>
    </row>
    <row r="6" spans="1:17" s="42" customFormat="1" ht="11.25" customHeight="1" x14ac:dyDescent="0.2">
      <c r="A6" s="37" t="s">
        <v>21</v>
      </c>
      <c r="B6" s="39" t="s">
        <v>0</v>
      </c>
      <c r="C6" s="38">
        <v>12</v>
      </c>
      <c r="D6" s="38">
        <f t="shared" si="4"/>
        <v>20</v>
      </c>
      <c r="E6" s="38">
        <f t="shared" si="0"/>
        <v>10</v>
      </c>
      <c r="F6" s="38">
        <v>10</v>
      </c>
      <c r="G6" s="141"/>
      <c r="H6" s="40">
        <v>200</v>
      </c>
      <c r="I6" s="72"/>
      <c r="J6" s="43" t="str">
        <f t="shared" si="1"/>
        <v/>
      </c>
      <c r="K6" s="43" t="str">
        <f>IF(J6="","",J6/J$94*100)</f>
        <v/>
      </c>
      <c r="L6" s="43" t="str">
        <f t="shared" si="2"/>
        <v/>
      </c>
      <c r="M6" s="43" t="str">
        <f>IF(L6="","",L6/L$94*100)</f>
        <v/>
      </c>
      <c r="N6" s="82" t="str">
        <f t="shared" si="3"/>
        <v/>
      </c>
      <c r="O6" s="82" t="str">
        <f t="shared" si="5"/>
        <v/>
      </c>
      <c r="P6" s="82" t="str">
        <f t="shared" si="6"/>
        <v/>
      </c>
      <c r="Q6" s="44" t="str">
        <f>IF(M6="","",P$103*K6/100)</f>
        <v/>
      </c>
    </row>
    <row r="7" spans="1:17" s="42" customFormat="1" ht="11.25" customHeight="1" x14ac:dyDescent="0.2">
      <c r="A7" s="37" t="s">
        <v>21</v>
      </c>
      <c r="B7" s="39" t="s">
        <v>22</v>
      </c>
      <c r="C7" s="38">
        <v>13</v>
      </c>
      <c r="D7" s="38">
        <f t="shared" si="4"/>
        <v>36</v>
      </c>
      <c r="E7" s="38">
        <f t="shared" si="0"/>
        <v>3</v>
      </c>
      <c r="F7" s="38">
        <v>3</v>
      </c>
      <c r="G7" s="141"/>
      <c r="H7" s="40">
        <v>1200</v>
      </c>
      <c r="I7" s="72"/>
      <c r="J7" s="43" t="str">
        <f t="shared" si="1"/>
        <v/>
      </c>
      <c r="K7" s="43" t="str">
        <f>IF(J7="","",J7/J$94*100)</f>
        <v/>
      </c>
      <c r="L7" s="43" t="str">
        <f t="shared" si="2"/>
        <v/>
      </c>
      <c r="M7" s="43" t="str">
        <f>IF(L7="","",L7/L$94*100)</f>
        <v/>
      </c>
      <c r="N7" s="82" t="str">
        <f t="shared" si="3"/>
        <v/>
      </c>
      <c r="O7" s="82" t="str">
        <f t="shared" si="5"/>
        <v/>
      </c>
      <c r="P7" s="82" t="str">
        <f t="shared" si="6"/>
        <v/>
      </c>
      <c r="Q7" s="44" t="str">
        <f>IF(M7="","",P$103*K7/100)</f>
        <v/>
      </c>
    </row>
    <row r="8" spans="1:17" s="42" customFormat="1" ht="11.25" customHeight="1" x14ac:dyDescent="0.2">
      <c r="A8" s="37" t="s">
        <v>21</v>
      </c>
      <c r="B8" s="39" t="s">
        <v>63</v>
      </c>
      <c r="C8" s="38">
        <v>13</v>
      </c>
      <c r="D8" s="43">
        <f t="shared" si="4"/>
        <v>30.800000000000004</v>
      </c>
      <c r="E8" s="38">
        <f t="shared" si="0"/>
        <v>2.2000000000000002</v>
      </c>
      <c r="F8" s="38">
        <v>2.2000000000000002</v>
      </c>
      <c r="G8" s="141"/>
      <c r="H8" s="40">
        <v>1400</v>
      </c>
      <c r="I8" s="72"/>
      <c r="J8" s="43" t="str">
        <f t="shared" si="1"/>
        <v/>
      </c>
      <c r="K8" s="43" t="str">
        <f>IF(J8="","",J8/J$94*100)</f>
        <v/>
      </c>
      <c r="L8" s="43" t="str">
        <f t="shared" si="2"/>
        <v/>
      </c>
      <c r="M8" s="43" t="str">
        <f>IF(L8="","",L8/L$94*100)</f>
        <v/>
      </c>
      <c r="N8" s="82" t="str">
        <f t="shared" si="3"/>
        <v/>
      </c>
      <c r="O8" s="82" t="str">
        <f t="shared" si="5"/>
        <v/>
      </c>
      <c r="P8" s="82" t="str">
        <f t="shared" si="6"/>
        <v/>
      </c>
      <c r="Q8" s="44" t="str">
        <f>IF(M8="","",P$103*K8/100)</f>
        <v/>
      </c>
    </row>
    <row r="9" spans="1:17" s="42" customFormat="1" ht="11.25" customHeight="1" x14ac:dyDescent="0.2">
      <c r="A9" s="37" t="s">
        <v>21</v>
      </c>
      <c r="B9" s="39" t="s">
        <v>64</v>
      </c>
      <c r="C9" s="38">
        <v>13</v>
      </c>
      <c r="D9" s="43">
        <f t="shared" si="4"/>
        <v>41</v>
      </c>
      <c r="E9" s="38">
        <f t="shared" si="0"/>
        <v>4.0999999999999996</v>
      </c>
      <c r="F9" s="38">
        <v>4.0999999999999996</v>
      </c>
      <c r="G9" s="141"/>
      <c r="H9" s="40">
        <v>1000</v>
      </c>
      <c r="I9" s="72"/>
      <c r="J9" s="43" t="str">
        <f t="shared" si="1"/>
        <v/>
      </c>
      <c r="K9" s="43" t="str">
        <f>IF(J9="","",J9/J$94*100)</f>
        <v/>
      </c>
      <c r="L9" s="43" t="str">
        <f t="shared" si="2"/>
        <v/>
      </c>
      <c r="M9" s="43" t="str">
        <f>IF(L9="","",L9/L$94*100)</f>
        <v/>
      </c>
      <c r="N9" s="82" t="str">
        <f t="shared" si="3"/>
        <v/>
      </c>
      <c r="O9" s="82" t="str">
        <f t="shared" si="5"/>
        <v/>
      </c>
      <c r="P9" s="82" t="str">
        <f t="shared" si="6"/>
        <v/>
      </c>
      <c r="Q9" s="44" t="str">
        <f>IF(M9="","",P$103*K9/100)</f>
        <v/>
      </c>
    </row>
    <row r="10" spans="1:17" s="42" customFormat="1" ht="11.25" customHeight="1" x14ac:dyDescent="0.2">
      <c r="A10" s="37" t="s">
        <v>21</v>
      </c>
      <c r="B10" s="39" t="s">
        <v>12</v>
      </c>
      <c r="C10" s="38">
        <v>14</v>
      </c>
      <c r="D10" s="43">
        <f t="shared" si="4"/>
        <v>36</v>
      </c>
      <c r="E10" s="38">
        <f t="shared" si="0"/>
        <v>3</v>
      </c>
      <c r="F10" s="38">
        <v>3</v>
      </c>
      <c r="G10" s="141"/>
      <c r="H10" s="40">
        <v>1200</v>
      </c>
      <c r="I10" s="72"/>
      <c r="J10" s="43" t="str">
        <f t="shared" si="1"/>
        <v/>
      </c>
      <c r="K10" s="43" t="str">
        <f>IF(J10="","",J10/J$94*100)</f>
        <v/>
      </c>
      <c r="L10" s="43" t="str">
        <f t="shared" si="2"/>
        <v/>
      </c>
      <c r="M10" s="43" t="str">
        <f>IF(L10="","",L10/L$94*100)</f>
        <v/>
      </c>
      <c r="N10" s="82" t="str">
        <f t="shared" si="3"/>
        <v/>
      </c>
      <c r="O10" s="82" t="str">
        <f t="shared" si="5"/>
        <v/>
      </c>
      <c r="P10" s="82" t="str">
        <f t="shared" si="6"/>
        <v/>
      </c>
      <c r="Q10" s="44" t="str">
        <f>IF(M10="","",P$103*K10/100)</f>
        <v/>
      </c>
    </row>
    <row r="11" spans="1:17" s="42" customFormat="1" ht="11.25" customHeight="1" x14ac:dyDescent="0.2">
      <c r="A11" s="37" t="s">
        <v>21</v>
      </c>
      <c r="B11" s="39" t="s">
        <v>66</v>
      </c>
      <c r="C11" s="38">
        <v>14</v>
      </c>
      <c r="D11" s="43">
        <f t="shared" si="4"/>
        <v>30.800000000000004</v>
      </c>
      <c r="E11" s="38">
        <f t="shared" si="0"/>
        <v>2.2000000000000002</v>
      </c>
      <c r="F11" s="38">
        <v>2.2000000000000002</v>
      </c>
      <c r="G11" s="141"/>
      <c r="H11" s="40">
        <v>1400</v>
      </c>
      <c r="I11" s="72"/>
      <c r="J11" s="43" t="str">
        <f t="shared" si="1"/>
        <v/>
      </c>
      <c r="K11" s="43" t="str">
        <f>IF(J11="","",J11/J$94*100)</f>
        <v/>
      </c>
      <c r="L11" s="43" t="str">
        <f t="shared" si="2"/>
        <v/>
      </c>
      <c r="M11" s="43" t="str">
        <f>IF(L11="","",L11/L$94*100)</f>
        <v/>
      </c>
      <c r="N11" s="82" t="str">
        <f t="shared" si="3"/>
        <v/>
      </c>
      <c r="O11" s="82" t="str">
        <f t="shared" si="5"/>
        <v/>
      </c>
      <c r="P11" s="82" t="str">
        <f t="shared" si="6"/>
        <v/>
      </c>
      <c r="Q11" s="44" t="str">
        <f>IF(M11="","",P$103*K11/100)</f>
        <v/>
      </c>
    </row>
    <row r="12" spans="1:17" s="42" customFormat="1" ht="11.25" customHeight="1" x14ac:dyDescent="0.2">
      <c r="A12" s="37" t="s">
        <v>21</v>
      </c>
      <c r="B12" s="39" t="s">
        <v>65</v>
      </c>
      <c r="C12" s="38">
        <v>14</v>
      </c>
      <c r="D12" s="43">
        <f t="shared" si="4"/>
        <v>41</v>
      </c>
      <c r="E12" s="38">
        <f t="shared" si="0"/>
        <v>4.0999999999999996</v>
      </c>
      <c r="F12" s="38">
        <v>4.0999999999999996</v>
      </c>
      <c r="G12" s="141"/>
      <c r="H12" s="40">
        <v>1000</v>
      </c>
      <c r="I12" s="72"/>
      <c r="J12" s="43" t="str">
        <f t="shared" si="1"/>
        <v/>
      </c>
      <c r="K12" s="43" t="str">
        <f>IF(J12="","",J12/J$94*100)</f>
        <v/>
      </c>
      <c r="L12" s="43" t="str">
        <f t="shared" si="2"/>
        <v/>
      </c>
      <c r="M12" s="43" t="str">
        <f>IF(L12="","",L12/L$94*100)</f>
        <v/>
      </c>
      <c r="N12" s="82" t="str">
        <f t="shared" si="3"/>
        <v/>
      </c>
      <c r="O12" s="82" t="str">
        <f t="shared" si="5"/>
        <v/>
      </c>
      <c r="P12" s="82" t="str">
        <f t="shared" si="6"/>
        <v/>
      </c>
      <c r="Q12" s="44" t="str">
        <f>IF(M12="","",P$103*K12/100)</f>
        <v/>
      </c>
    </row>
    <row r="13" spans="1:17" s="42" customFormat="1" ht="11.25" customHeight="1" x14ac:dyDescent="0.2">
      <c r="A13" s="37" t="s">
        <v>21</v>
      </c>
      <c r="B13" s="39" t="s">
        <v>23</v>
      </c>
      <c r="C13" s="38">
        <v>15</v>
      </c>
      <c r="D13" s="43">
        <f t="shared" si="4"/>
        <v>31.5</v>
      </c>
      <c r="E13" s="38">
        <f t="shared" si="0"/>
        <v>2.1</v>
      </c>
      <c r="F13" s="38">
        <v>2.1</v>
      </c>
      <c r="G13" s="141"/>
      <c r="H13" s="40">
        <v>1500</v>
      </c>
      <c r="I13" s="72"/>
      <c r="J13" s="43" t="str">
        <f t="shared" si="1"/>
        <v/>
      </c>
      <c r="K13" s="43" t="str">
        <f>IF(J13="","",J13/J$94*100)</f>
        <v/>
      </c>
      <c r="L13" s="43" t="str">
        <f t="shared" si="2"/>
        <v/>
      </c>
      <c r="M13" s="43" t="str">
        <f>IF(L13="","",L13/L$94*100)</f>
        <v/>
      </c>
      <c r="N13" s="82" t="str">
        <f t="shared" si="3"/>
        <v/>
      </c>
      <c r="O13" s="82" t="str">
        <f t="shared" si="5"/>
        <v/>
      </c>
      <c r="P13" s="82" t="str">
        <f t="shared" si="6"/>
        <v/>
      </c>
      <c r="Q13" s="44" t="str">
        <f>IF(M13="","",P$103*K13/100)</f>
        <v/>
      </c>
    </row>
    <row r="14" spans="1:17" s="42" customFormat="1" ht="11.25" customHeight="1" x14ac:dyDescent="0.2">
      <c r="A14" s="37" t="s">
        <v>21</v>
      </c>
      <c r="B14" s="39" t="s">
        <v>13</v>
      </c>
      <c r="C14" s="38">
        <v>16</v>
      </c>
      <c r="D14" s="38">
        <f t="shared" ref="D14" si="7">E14*H14/100</f>
        <v>30</v>
      </c>
      <c r="E14" s="38">
        <f t="shared" si="0"/>
        <v>2</v>
      </c>
      <c r="F14" s="38">
        <v>2</v>
      </c>
      <c r="G14" s="141"/>
      <c r="H14" s="40">
        <v>1500</v>
      </c>
      <c r="I14" s="72"/>
      <c r="J14" s="43" t="str">
        <f t="shared" ref="J14" si="8">IF(I14="","",I14*E14/100)</f>
        <v/>
      </c>
      <c r="K14" s="43" t="str">
        <f>IF(J14="","",J14/J$94*100)</f>
        <v/>
      </c>
      <c r="L14" s="43" t="str">
        <f t="shared" ref="L14" si="9">IF(I14=0,"",$K14/D14)</f>
        <v/>
      </c>
      <c r="M14" s="43" t="str">
        <f>IF(L14="","",L14/L$94*100)</f>
        <v/>
      </c>
      <c r="N14" s="82" t="str">
        <f t="shared" ref="N14" si="10">IF(L14="","",D14*I14/100)</f>
        <v/>
      </c>
      <c r="O14" s="82" t="str">
        <f t="shared" ref="O14" si="11">IF(L14="","",D14*K14/100)</f>
        <v/>
      </c>
      <c r="P14" s="82" t="str">
        <f t="shared" ref="P14" si="12">IF(L14="","",D14*M14/100)</f>
        <v/>
      </c>
      <c r="Q14" s="44" t="str">
        <f>IF(M14="","",P$103*K14/100)</f>
        <v/>
      </c>
    </row>
    <row r="15" spans="1:17" s="42" customFormat="1" ht="11.25" customHeight="1" x14ac:dyDescent="0.2">
      <c r="A15" s="37" t="s">
        <v>21</v>
      </c>
      <c r="B15" s="39" t="s">
        <v>81</v>
      </c>
      <c r="C15" s="38">
        <v>17</v>
      </c>
      <c r="D15" s="38">
        <f t="shared" ref="D15:D16" si="13">E15*H15/100</f>
        <v>24</v>
      </c>
      <c r="E15" s="38">
        <f t="shared" ref="E15:E16" si="14">IF(G15="",F15,G15)</f>
        <v>1.2</v>
      </c>
      <c r="F15" s="38">
        <v>1.2</v>
      </c>
      <c r="G15" s="141"/>
      <c r="H15" s="40">
        <v>2000</v>
      </c>
      <c r="I15" s="72"/>
      <c r="J15" s="43" t="str">
        <f t="shared" ref="J15:J16" si="15">IF(I15="","",I15*E15/100)</f>
        <v/>
      </c>
      <c r="K15" s="43" t="str">
        <f>IF(J15="","",J15/J$94*100)</f>
        <v/>
      </c>
      <c r="L15" s="43" t="str">
        <f t="shared" ref="L15:L16" si="16">IF(I15=0,"",$K15/D15)</f>
        <v/>
      </c>
      <c r="M15" s="43" t="str">
        <f>IF(L15="","",L15/L$94*100)</f>
        <v/>
      </c>
      <c r="N15" s="82" t="str">
        <f t="shared" ref="N15:N16" si="17">IF(L15="","",D15*I15/100)</f>
        <v/>
      </c>
      <c r="O15" s="82" t="str">
        <f t="shared" ref="O15:O16" si="18">IF(L15="","",D15*K15/100)</f>
        <v/>
      </c>
      <c r="P15" s="82" t="str">
        <f t="shared" ref="P15:P16" si="19">IF(L15="","",D15*M15/100)</f>
        <v/>
      </c>
      <c r="Q15" s="44" t="str">
        <f>IF(M15="","",P$103*K15/100)</f>
        <v/>
      </c>
    </row>
    <row r="16" spans="1:17" s="42" customFormat="1" ht="11.25" customHeight="1" x14ac:dyDescent="0.2">
      <c r="A16" s="37" t="s">
        <v>21</v>
      </c>
      <c r="B16" s="39" t="s">
        <v>82</v>
      </c>
      <c r="C16" s="38">
        <v>17</v>
      </c>
      <c r="D16" s="38">
        <f t="shared" si="13"/>
        <v>41</v>
      </c>
      <c r="E16" s="38">
        <f t="shared" si="14"/>
        <v>4.0999999999999996</v>
      </c>
      <c r="F16" s="38">
        <v>4.0999999999999996</v>
      </c>
      <c r="G16" s="141"/>
      <c r="H16" s="40">
        <v>1000</v>
      </c>
      <c r="I16" s="72"/>
      <c r="J16" s="43" t="str">
        <f t="shared" si="15"/>
        <v/>
      </c>
      <c r="K16" s="43" t="str">
        <f>IF(J16="","",J16/J$94*100)</f>
        <v/>
      </c>
      <c r="L16" s="43" t="str">
        <f t="shared" si="16"/>
        <v/>
      </c>
      <c r="M16" s="43" t="str">
        <f>IF(L16="","",L16/L$94*100)</f>
        <v/>
      </c>
      <c r="N16" s="82" t="str">
        <f t="shared" si="17"/>
        <v/>
      </c>
      <c r="O16" s="82" t="str">
        <f t="shared" si="18"/>
        <v/>
      </c>
      <c r="P16" s="82" t="str">
        <f t="shared" si="19"/>
        <v/>
      </c>
      <c r="Q16" s="44" t="str">
        <f>IF(M16="","",P$103*K16/100)</f>
        <v/>
      </c>
    </row>
    <row r="17" spans="1:17" s="42" customFormat="1" ht="9.75" customHeight="1" x14ac:dyDescent="0.2">
      <c r="A17" s="37"/>
      <c r="B17" s="39"/>
      <c r="C17" s="38"/>
      <c r="D17" s="38">
        <f t="shared" si="4"/>
        <v>0</v>
      </c>
      <c r="E17" s="38">
        <f t="shared" ref="E17:E31" si="20">IF(G17="",F17,G17)</f>
        <v>0</v>
      </c>
      <c r="F17" s="38"/>
      <c r="G17" s="141"/>
      <c r="H17" s="40"/>
      <c r="I17" s="72"/>
      <c r="J17" s="38" t="str">
        <f t="shared" si="1"/>
        <v/>
      </c>
      <c r="K17" s="38" t="str">
        <f>IF(J17="","",J17/J$94*100)</f>
        <v/>
      </c>
      <c r="L17" s="38" t="str">
        <f t="shared" si="2"/>
        <v/>
      </c>
      <c r="M17" s="38" t="str">
        <f>IF(L17="","",L17/L$94*100)</f>
        <v/>
      </c>
      <c r="N17" s="82" t="str">
        <f t="shared" si="3"/>
        <v/>
      </c>
      <c r="O17" s="82" t="str">
        <f t="shared" si="5"/>
        <v/>
      </c>
      <c r="P17" s="82" t="str">
        <f t="shared" si="6"/>
        <v/>
      </c>
      <c r="Q17" s="44" t="str">
        <f>IF(M17="","",P$103*K17/100)</f>
        <v/>
      </c>
    </row>
    <row r="18" spans="1:17" s="42" customFormat="1" ht="6.75" customHeight="1" x14ac:dyDescent="0.2">
      <c r="A18" s="45"/>
      <c r="B18" s="46"/>
      <c r="C18" s="45"/>
      <c r="D18" s="45"/>
      <c r="E18" s="45"/>
      <c r="F18" s="45"/>
      <c r="G18" s="142"/>
      <c r="H18" s="128"/>
      <c r="I18" s="73"/>
      <c r="J18" s="45" t="str">
        <f t="shared" si="1"/>
        <v/>
      </c>
      <c r="K18" s="45" t="str">
        <f>IF(J18="","",J18/J$94*100)</f>
        <v/>
      </c>
      <c r="L18" s="45" t="str">
        <f t="shared" si="2"/>
        <v/>
      </c>
      <c r="M18" s="45" t="str">
        <f>IF(L18="","",L18/L$94*100)</f>
        <v/>
      </c>
      <c r="N18" s="88" t="str">
        <f t="shared" si="3"/>
        <v/>
      </c>
      <c r="O18" s="88" t="str">
        <f t="shared" si="5"/>
        <v/>
      </c>
      <c r="P18" s="88" t="str">
        <f t="shared" si="6"/>
        <v/>
      </c>
      <c r="Q18" s="47"/>
    </row>
    <row r="19" spans="1:17" s="42" customFormat="1" ht="11.25" customHeight="1" x14ac:dyDescent="0.2">
      <c r="A19" s="48" t="s">
        <v>24</v>
      </c>
      <c r="B19" s="39" t="s">
        <v>1</v>
      </c>
      <c r="C19" s="49">
        <v>20</v>
      </c>
      <c r="D19" s="41">
        <f t="shared" si="4"/>
        <v>3.6</v>
      </c>
      <c r="E19" s="38">
        <f t="shared" si="20"/>
        <v>4.5</v>
      </c>
      <c r="F19" s="49">
        <v>4.5</v>
      </c>
      <c r="G19" s="143"/>
      <c r="H19" s="50">
        <v>80</v>
      </c>
      <c r="I19" s="72"/>
      <c r="J19" s="43" t="str">
        <f t="shared" si="1"/>
        <v/>
      </c>
      <c r="K19" s="43" t="str">
        <f>IF(J19="","",J19/J$94*100)</f>
        <v/>
      </c>
      <c r="L19" s="43" t="str">
        <f t="shared" si="2"/>
        <v/>
      </c>
      <c r="M19" s="43" t="str">
        <f>IF(L19="","",L19/L$94*100)</f>
        <v/>
      </c>
      <c r="N19" s="82" t="str">
        <f t="shared" si="3"/>
        <v/>
      </c>
      <c r="O19" s="82" t="str">
        <f t="shared" si="5"/>
        <v/>
      </c>
      <c r="P19" s="82" t="str">
        <f t="shared" si="6"/>
        <v/>
      </c>
      <c r="Q19" s="44" t="str">
        <f>IF(M19="","",P$103*K19/100)</f>
        <v/>
      </c>
    </row>
    <row r="20" spans="1:17" s="42" customFormat="1" ht="11.25" customHeight="1" x14ac:dyDescent="0.2">
      <c r="A20" s="37" t="s">
        <v>24</v>
      </c>
      <c r="B20" s="39" t="s">
        <v>17</v>
      </c>
      <c r="C20" s="38">
        <v>21</v>
      </c>
      <c r="D20" s="38">
        <f t="shared" si="4"/>
        <v>1</v>
      </c>
      <c r="E20" s="38">
        <f t="shared" si="20"/>
        <v>2</v>
      </c>
      <c r="F20" s="38">
        <v>2</v>
      </c>
      <c r="G20" s="141"/>
      <c r="H20" s="40">
        <v>50</v>
      </c>
      <c r="I20" s="72"/>
      <c r="J20" s="43" t="str">
        <f t="shared" si="1"/>
        <v/>
      </c>
      <c r="K20" s="43" t="str">
        <f>IF(J20="","",J20/J$94*100)</f>
        <v/>
      </c>
      <c r="L20" s="43" t="str">
        <f t="shared" si="2"/>
        <v/>
      </c>
      <c r="M20" s="43" t="str">
        <f>IF(L20="","",L20/L$94*100)</f>
        <v/>
      </c>
      <c r="N20" s="82" t="str">
        <f t="shared" si="3"/>
        <v/>
      </c>
      <c r="O20" s="82" t="str">
        <f t="shared" si="5"/>
        <v/>
      </c>
      <c r="P20" s="82" t="str">
        <f t="shared" si="6"/>
        <v/>
      </c>
      <c r="Q20" s="44" t="str">
        <f>IF(M20="","",P$103*K20/100)</f>
        <v/>
      </c>
    </row>
    <row r="21" spans="1:17" s="42" customFormat="1" ht="11.25" customHeight="1" x14ac:dyDescent="0.2">
      <c r="A21" s="51" t="s">
        <v>24</v>
      </c>
      <c r="B21" s="39" t="s">
        <v>25</v>
      </c>
      <c r="C21" s="52">
        <v>22</v>
      </c>
      <c r="D21" s="52">
        <f t="shared" si="4"/>
        <v>10</v>
      </c>
      <c r="E21" s="38">
        <f t="shared" si="20"/>
        <v>4</v>
      </c>
      <c r="F21" s="52">
        <v>4</v>
      </c>
      <c r="G21" s="144"/>
      <c r="H21" s="53">
        <v>250</v>
      </c>
      <c r="I21" s="74"/>
      <c r="J21" s="43" t="str">
        <f t="shared" si="1"/>
        <v/>
      </c>
      <c r="K21" s="43" t="str">
        <f>IF(J21="","",J21/J$94*100)</f>
        <v/>
      </c>
      <c r="L21" s="43" t="str">
        <f t="shared" si="2"/>
        <v/>
      </c>
      <c r="M21" s="43" t="str">
        <f>IF(L21="","",L21/L$94*100)</f>
        <v/>
      </c>
      <c r="N21" s="82" t="str">
        <f t="shared" si="3"/>
        <v/>
      </c>
      <c r="O21" s="82" t="str">
        <f t="shared" si="5"/>
        <v/>
      </c>
      <c r="P21" s="82" t="str">
        <f t="shared" si="6"/>
        <v/>
      </c>
      <c r="Q21" s="44" t="str">
        <f>IF(M21="","",P$103*K21/100)</f>
        <v/>
      </c>
    </row>
    <row r="22" spans="1:17" s="42" customFormat="1" ht="6.75" customHeight="1" x14ac:dyDescent="0.2">
      <c r="A22" s="37"/>
      <c r="B22" s="46"/>
      <c r="C22" s="38"/>
      <c r="D22" s="38"/>
      <c r="E22" s="45"/>
      <c r="F22" s="38"/>
      <c r="G22" s="141"/>
      <c r="H22" s="40"/>
      <c r="I22" s="72"/>
      <c r="J22" s="45" t="str">
        <f t="shared" si="1"/>
        <v/>
      </c>
      <c r="K22" s="45" t="str">
        <f>IF(J22="","",J22/J$94*100)</f>
        <v/>
      </c>
      <c r="L22" s="45" t="str">
        <f t="shared" si="2"/>
        <v/>
      </c>
      <c r="M22" s="45" t="str">
        <f>IF(L22="","",L22/L$94*100)</f>
        <v/>
      </c>
      <c r="N22" s="88" t="str">
        <f t="shared" si="3"/>
        <v/>
      </c>
      <c r="O22" s="88" t="str">
        <f t="shared" si="5"/>
        <v/>
      </c>
      <c r="P22" s="88" t="str">
        <f t="shared" si="6"/>
        <v/>
      </c>
      <c r="Q22" s="47"/>
    </row>
    <row r="23" spans="1:17" s="42" customFormat="1" ht="11.25" customHeight="1" x14ac:dyDescent="0.2">
      <c r="A23" s="48" t="s">
        <v>26</v>
      </c>
      <c r="B23" s="39" t="s">
        <v>121</v>
      </c>
      <c r="C23" s="49">
        <v>30</v>
      </c>
      <c r="D23" s="41">
        <f t="shared" si="4"/>
        <v>17.5</v>
      </c>
      <c r="E23" s="38">
        <f t="shared" si="20"/>
        <v>7</v>
      </c>
      <c r="F23" s="49">
        <v>7</v>
      </c>
      <c r="G23" s="143"/>
      <c r="H23" s="50">
        <v>250</v>
      </c>
      <c r="I23" s="71"/>
      <c r="J23" s="43" t="str">
        <f t="shared" si="1"/>
        <v/>
      </c>
      <c r="K23" s="43" t="str">
        <f>IF(J23="","",J23/J$94*100)</f>
        <v/>
      </c>
      <c r="L23" s="43" t="str">
        <f t="shared" si="2"/>
        <v/>
      </c>
      <c r="M23" s="43" t="str">
        <f>IF(L23="","",L23/L$94*100)</f>
        <v/>
      </c>
      <c r="N23" s="82" t="str">
        <f t="shared" si="3"/>
        <v/>
      </c>
      <c r="O23" s="82" t="str">
        <f t="shared" si="5"/>
        <v/>
      </c>
      <c r="P23" s="82" t="str">
        <f t="shared" si="6"/>
        <v/>
      </c>
      <c r="Q23" s="44" t="str">
        <f>IF(M23="","",P$103*K23/100)</f>
        <v/>
      </c>
    </row>
    <row r="24" spans="1:17" s="42" customFormat="1" ht="11.25" customHeight="1" x14ac:dyDescent="0.2">
      <c r="A24" s="37" t="s">
        <v>26</v>
      </c>
      <c r="B24" s="39" t="s">
        <v>30</v>
      </c>
      <c r="C24" s="38">
        <v>30</v>
      </c>
      <c r="D24" s="43">
        <f t="shared" si="4"/>
        <v>6.25</v>
      </c>
      <c r="E24" s="38">
        <f t="shared" si="20"/>
        <v>2.5</v>
      </c>
      <c r="F24" s="38">
        <v>2.5</v>
      </c>
      <c r="G24" s="141"/>
      <c r="H24" s="40">
        <v>250</v>
      </c>
      <c r="I24" s="72"/>
      <c r="J24" s="43" t="str">
        <f t="shared" si="1"/>
        <v/>
      </c>
      <c r="K24" s="43" t="str">
        <f>IF(J24="","",J24/J$94*100)</f>
        <v/>
      </c>
      <c r="L24" s="43" t="str">
        <f t="shared" si="2"/>
        <v/>
      </c>
      <c r="M24" s="43" t="str">
        <f>IF(L24="","",L24/L$94*100)</f>
        <v/>
      </c>
      <c r="N24" s="82" t="str">
        <f t="shared" si="3"/>
        <v/>
      </c>
      <c r="O24" s="82" t="str">
        <f t="shared" si="5"/>
        <v/>
      </c>
      <c r="P24" s="82" t="str">
        <f t="shared" si="6"/>
        <v/>
      </c>
      <c r="Q24" s="44" t="str">
        <f>IF(M24="","",P$103*K24/100)</f>
        <v/>
      </c>
    </row>
    <row r="25" spans="1:17" s="42" customFormat="1" ht="11.25" customHeight="1" x14ac:dyDescent="0.2">
      <c r="A25" s="37" t="s">
        <v>26</v>
      </c>
      <c r="B25" s="39" t="s">
        <v>2</v>
      </c>
      <c r="C25" s="38">
        <v>31</v>
      </c>
      <c r="D25" s="43">
        <f t="shared" si="4"/>
        <v>9</v>
      </c>
      <c r="E25" s="38">
        <f t="shared" si="20"/>
        <v>2</v>
      </c>
      <c r="F25" s="38">
        <v>2</v>
      </c>
      <c r="G25" s="141"/>
      <c r="H25" s="40">
        <v>450</v>
      </c>
      <c r="I25" s="72"/>
      <c r="J25" s="43" t="str">
        <f t="shared" si="1"/>
        <v/>
      </c>
      <c r="K25" s="43" t="str">
        <f>IF(J25="","",J25/J$94*100)</f>
        <v/>
      </c>
      <c r="L25" s="43" t="str">
        <f t="shared" si="2"/>
        <v/>
      </c>
      <c r="M25" s="43" t="str">
        <f>IF(L25="","",L25/L$94*100)</f>
        <v/>
      </c>
      <c r="N25" s="82" t="str">
        <f t="shared" si="3"/>
        <v/>
      </c>
      <c r="O25" s="82" t="str">
        <f t="shared" si="5"/>
        <v/>
      </c>
      <c r="P25" s="82" t="str">
        <f t="shared" si="6"/>
        <v/>
      </c>
      <c r="Q25" s="44" t="str">
        <f>IF(M25="","",P$103*K25/100)</f>
        <v/>
      </c>
    </row>
    <row r="26" spans="1:17" s="42" customFormat="1" ht="11.25" customHeight="1" x14ac:dyDescent="0.2">
      <c r="A26" s="37" t="s">
        <v>26</v>
      </c>
      <c r="B26" s="39" t="s">
        <v>15</v>
      </c>
      <c r="C26" s="38">
        <v>32</v>
      </c>
      <c r="D26" s="43">
        <f t="shared" si="4"/>
        <v>10</v>
      </c>
      <c r="E26" s="38">
        <f t="shared" si="20"/>
        <v>4</v>
      </c>
      <c r="F26" s="38">
        <v>4</v>
      </c>
      <c r="G26" s="141"/>
      <c r="H26" s="40">
        <v>250</v>
      </c>
      <c r="I26" s="72"/>
      <c r="J26" s="43" t="str">
        <f t="shared" si="1"/>
        <v/>
      </c>
      <c r="K26" s="43" t="str">
        <f>IF(J26="","",J26/J$94*100)</f>
        <v/>
      </c>
      <c r="L26" s="43" t="str">
        <f t="shared" si="2"/>
        <v/>
      </c>
      <c r="M26" s="43" t="str">
        <f>IF(L26="","",L26/L$94*100)</f>
        <v/>
      </c>
      <c r="N26" s="82" t="str">
        <f t="shared" si="3"/>
        <v/>
      </c>
      <c r="O26" s="82" t="str">
        <f t="shared" si="5"/>
        <v/>
      </c>
      <c r="P26" s="82" t="str">
        <f t="shared" si="6"/>
        <v/>
      </c>
      <c r="Q26" s="44" t="str">
        <f>IF(M26="","",P$103*K26/100)</f>
        <v/>
      </c>
    </row>
    <row r="27" spans="1:17" s="42" customFormat="1" ht="11.25" customHeight="1" x14ac:dyDescent="0.2">
      <c r="A27" s="37" t="s">
        <v>26</v>
      </c>
      <c r="B27" s="39" t="s">
        <v>9</v>
      </c>
      <c r="C27" s="38">
        <v>33</v>
      </c>
      <c r="D27" s="43">
        <f t="shared" si="4"/>
        <v>98.9</v>
      </c>
      <c r="E27" s="38">
        <f t="shared" si="20"/>
        <v>23</v>
      </c>
      <c r="F27" s="38">
        <v>23</v>
      </c>
      <c r="G27" s="141"/>
      <c r="H27" s="40">
        <v>430</v>
      </c>
      <c r="I27" s="72"/>
      <c r="J27" s="43" t="str">
        <f t="shared" si="1"/>
        <v/>
      </c>
      <c r="K27" s="43" t="str">
        <f>IF(J27="","",J27/J$94*100)</f>
        <v/>
      </c>
      <c r="L27" s="43" t="str">
        <f t="shared" si="2"/>
        <v/>
      </c>
      <c r="M27" s="43" t="str">
        <f>IF(L27="","",L27/L$94*100)</f>
        <v/>
      </c>
      <c r="N27" s="82" t="str">
        <f t="shared" si="3"/>
        <v/>
      </c>
      <c r="O27" s="82" t="str">
        <f t="shared" si="5"/>
        <v/>
      </c>
      <c r="P27" s="82" t="str">
        <f t="shared" si="6"/>
        <v/>
      </c>
      <c r="Q27" s="44" t="str">
        <f>IF(M27="","",P$103*K27/100)</f>
        <v/>
      </c>
    </row>
    <row r="28" spans="1:17" s="42" customFormat="1" ht="11.25" customHeight="1" x14ac:dyDescent="0.2">
      <c r="A28" s="37" t="s">
        <v>26</v>
      </c>
      <c r="B28" s="39" t="s">
        <v>10</v>
      </c>
      <c r="C28" s="38">
        <v>33</v>
      </c>
      <c r="D28" s="43">
        <f t="shared" si="4"/>
        <v>148.75</v>
      </c>
      <c r="E28" s="38">
        <f t="shared" si="20"/>
        <v>35</v>
      </c>
      <c r="F28" s="38">
        <v>35</v>
      </c>
      <c r="G28" s="141"/>
      <c r="H28" s="40">
        <v>425</v>
      </c>
      <c r="I28" s="72"/>
      <c r="J28" s="43" t="str">
        <f t="shared" si="1"/>
        <v/>
      </c>
      <c r="K28" s="43" t="str">
        <f>IF(J28="","",J28/J$94*100)</f>
        <v/>
      </c>
      <c r="L28" s="43" t="str">
        <f t="shared" si="2"/>
        <v/>
      </c>
      <c r="M28" s="43" t="str">
        <f>IF(L28="","",L28/L$94*100)</f>
        <v/>
      </c>
      <c r="N28" s="82" t="str">
        <f t="shared" si="3"/>
        <v/>
      </c>
      <c r="O28" s="82" t="str">
        <f t="shared" si="5"/>
        <v/>
      </c>
      <c r="P28" s="82" t="str">
        <f t="shared" si="6"/>
        <v/>
      </c>
      <c r="Q28" s="44" t="str">
        <f>IF(M28="","",P$103*K28/100)</f>
        <v/>
      </c>
    </row>
    <row r="29" spans="1:17" s="42" customFormat="1" ht="11.25" customHeight="1" x14ac:dyDescent="0.2">
      <c r="A29" s="37" t="s">
        <v>26</v>
      </c>
      <c r="B29" s="39" t="s">
        <v>27</v>
      </c>
      <c r="C29" s="38">
        <v>34</v>
      </c>
      <c r="D29" s="43">
        <f t="shared" si="4"/>
        <v>180</v>
      </c>
      <c r="E29" s="38">
        <f t="shared" si="20"/>
        <v>45</v>
      </c>
      <c r="F29" s="38">
        <v>45</v>
      </c>
      <c r="G29" s="141"/>
      <c r="H29" s="40">
        <v>400</v>
      </c>
      <c r="I29" s="72"/>
      <c r="J29" s="43" t="str">
        <f t="shared" si="1"/>
        <v/>
      </c>
      <c r="K29" s="43" t="str">
        <f>IF(J29="","",J29/J$94*100)</f>
        <v/>
      </c>
      <c r="L29" s="43" t="str">
        <f t="shared" si="2"/>
        <v/>
      </c>
      <c r="M29" s="43" t="str">
        <f>IF(L29="","",L29/L$94*100)</f>
        <v/>
      </c>
      <c r="N29" s="82" t="str">
        <f t="shared" si="3"/>
        <v/>
      </c>
      <c r="O29" s="82" t="str">
        <f t="shared" si="5"/>
        <v/>
      </c>
      <c r="P29" s="82" t="str">
        <f t="shared" si="6"/>
        <v/>
      </c>
      <c r="Q29" s="44" t="str">
        <f>IF(M29="","",P$103*K29/100)</f>
        <v/>
      </c>
    </row>
    <row r="30" spans="1:17" s="42" customFormat="1" ht="11.25" customHeight="1" x14ac:dyDescent="0.2">
      <c r="A30" s="37" t="s">
        <v>26</v>
      </c>
      <c r="B30" s="39" t="s">
        <v>3</v>
      </c>
      <c r="C30" s="38">
        <v>35</v>
      </c>
      <c r="D30" s="43">
        <f t="shared" si="4"/>
        <v>54</v>
      </c>
      <c r="E30" s="38">
        <f t="shared" si="20"/>
        <v>18</v>
      </c>
      <c r="F30" s="38">
        <v>18</v>
      </c>
      <c r="G30" s="141"/>
      <c r="H30" s="40">
        <v>300</v>
      </c>
      <c r="I30" s="72"/>
      <c r="J30" s="43" t="str">
        <f t="shared" si="1"/>
        <v/>
      </c>
      <c r="K30" s="43" t="str">
        <f>IF(J30="","",J30/J$94*100)</f>
        <v/>
      </c>
      <c r="L30" s="43" t="str">
        <f t="shared" si="2"/>
        <v/>
      </c>
      <c r="M30" s="43" t="str">
        <f>IF(L30="","",L30/L$94*100)</f>
        <v/>
      </c>
      <c r="N30" s="82" t="str">
        <f t="shared" si="3"/>
        <v/>
      </c>
      <c r="O30" s="82" t="str">
        <f t="shared" si="5"/>
        <v/>
      </c>
      <c r="P30" s="82" t="str">
        <f t="shared" si="6"/>
        <v/>
      </c>
      <c r="Q30" s="44" t="str">
        <f>IF(M30="","",P$103*K30/100)</f>
        <v/>
      </c>
    </row>
    <row r="31" spans="1:17" s="42" customFormat="1" ht="11.25" customHeight="1" x14ac:dyDescent="0.2">
      <c r="A31" s="51" t="s">
        <v>26</v>
      </c>
      <c r="B31" s="201" t="s">
        <v>7</v>
      </c>
      <c r="C31" s="52">
        <v>36</v>
      </c>
      <c r="D31" s="54">
        <f t="shared" si="4"/>
        <v>21</v>
      </c>
      <c r="E31" s="52">
        <f t="shared" si="20"/>
        <v>60</v>
      </c>
      <c r="F31" s="52">
        <v>60</v>
      </c>
      <c r="G31" s="144"/>
      <c r="H31" s="53">
        <v>35</v>
      </c>
      <c r="I31" s="74"/>
      <c r="J31" s="54" t="str">
        <f t="shared" si="1"/>
        <v/>
      </c>
      <c r="K31" s="54" t="str">
        <f>IF(J31="","",J31/J$94*100)</f>
        <v/>
      </c>
      <c r="L31" s="54" t="str">
        <f t="shared" si="2"/>
        <v/>
      </c>
      <c r="M31" s="54" t="str">
        <f>IF(L31="","",L31/L$94*100)</f>
        <v/>
      </c>
      <c r="N31" s="89" t="str">
        <f t="shared" si="3"/>
        <v/>
      </c>
      <c r="O31" s="89" t="str">
        <f t="shared" si="5"/>
        <v/>
      </c>
      <c r="P31" s="89" t="str">
        <f t="shared" si="6"/>
        <v/>
      </c>
      <c r="Q31" s="55" t="str">
        <f>IF(M31="","",P$103*K31/100)</f>
        <v/>
      </c>
    </row>
    <row r="32" spans="1:17" s="42" customFormat="1" ht="6.75" customHeight="1" x14ac:dyDescent="0.2">
      <c r="A32" s="37"/>
      <c r="B32" s="201"/>
      <c r="C32" s="38"/>
      <c r="D32" s="38"/>
      <c r="E32" s="52"/>
      <c r="F32" s="38"/>
      <c r="G32" s="141"/>
      <c r="H32" s="40"/>
      <c r="I32" s="74"/>
      <c r="J32" s="52" t="str">
        <f t="shared" si="1"/>
        <v/>
      </c>
      <c r="K32" s="52" t="str">
        <f>IF(J32="","",J32/J$94*100)</f>
        <v/>
      </c>
      <c r="L32" s="52" t="str">
        <f t="shared" si="2"/>
        <v/>
      </c>
      <c r="M32" s="52" t="str">
        <f>IF(L32="","",L32/L$94*100)</f>
        <v/>
      </c>
      <c r="N32" s="89" t="str">
        <f t="shared" si="3"/>
        <v/>
      </c>
      <c r="O32" s="89" t="str">
        <f t="shared" si="5"/>
        <v/>
      </c>
      <c r="P32" s="89" t="str">
        <f t="shared" si="6"/>
        <v/>
      </c>
      <c r="Q32" s="55"/>
    </row>
    <row r="33" spans="1:17" s="42" customFormat="1" ht="11.25" customHeight="1" x14ac:dyDescent="0.2">
      <c r="A33" s="48" t="s">
        <v>28</v>
      </c>
      <c r="B33" s="39" t="s">
        <v>83</v>
      </c>
      <c r="C33" s="49"/>
      <c r="D33" s="41">
        <f t="shared" ref="D33:D59" si="21">E33*H33/100</f>
        <v>15.75</v>
      </c>
      <c r="E33" s="38">
        <f t="shared" ref="E33:E59" si="22">IF(G33="",F33,G33)</f>
        <v>3.5</v>
      </c>
      <c r="F33" s="49">
        <v>3.5</v>
      </c>
      <c r="G33" s="143"/>
      <c r="H33" s="65">
        <v>450</v>
      </c>
      <c r="I33" s="72"/>
      <c r="J33" s="43" t="str">
        <f t="shared" ref="J33:J59" si="23">IF(I33="","",I33*E33/100)</f>
        <v/>
      </c>
      <c r="K33" s="43" t="str">
        <f>IF(J33="","",J33/J$94*100)</f>
        <v/>
      </c>
      <c r="L33" s="43" t="str">
        <f t="shared" ref="L33:L59" si="24">IF(I33=0,"",$K33/D33)</f>
        <v/>
      </c>
      <c r="M33" s="43" t="str">
        <f>IF(L33="","",L33/L$94*100)</f>
        <v/>
      </c>
      <c r="N33" s="82" t="str">
        <f t="shared" ref="N33:N59" si="25">IF(L33="","",D33*I33/100)</f>
        <v/>
      </c>
      <c r="O33" s="82" t="str">
        <f t="shared" ref="O33:O59" si="26">IF(L33="","",D33*K33/100)</f>
        <v/>
      </c>
      <c r="P33" s="82" t="str">
        <f t="shared" ref="P33:P59" si="27">IF(L33="","",D33*M33/100)</f>
        <v/>
      </c>
      <c r="Q33" s="44" t="str">
        <f>IF(M33="","",P$103*K33/100)</f>
        <v/>
      </c>
    </row>
    <row r="34" spans="1:17" s="42" customFormat="1" ht="11.25" customHeight="1" x14ac:dyDescent="0.2">
      <c r="A34" s="37" t="s">
        <v>28</v>
      </c>
      <c r="B34" s="39" t="s">
        <v>84</v>
      </c>
      <c r="C34" s="38"/>
      <c r="D34" s="43">
        <f t="shared" si="21"/>
        <v>26.25</v>
      </c>
      <c r="E34" s="38">
        <f t="shared" si="22"/>
        <v>17.5</v>
      </c>
      <c r="F34" s="38">
        <v>17.5</v>
      </c>
      <c r="G34" s="141"/>
      <c r="H34" s="60">
        <v>150</v>
      </c>
      <c r="I34" s="72"/>
      <c r="J34" s="43" t="str">
        <f t="shared" si="23"/>
        <v/>
      </c>
      <c r="K34" s="43" t="str">
        <f>IF(J34="","",J34/J$94*100)</f>
        <v/>
      </c>
      <c r="L34" s="43" t="str">
        <f t="shared" si="24"/>
        <v/>
      </c>
      <c r="M34" s="43" t="str">
        <f>IF(L34="","",L34/L$94*100)</f>
        <v/>
      </c>
      <c r="N34" s="82" t="str">
        <f t="shared" si="25"/>
        <v/>
      </c>
      <c r="O34" s="82" t="str">
        <f t="shared" si="26"/>
        <v/>
      </c>
      <c r="P34" s="82" t="str">
        <f t="shared" si="27"/>
        <v/>
      </c>
      <c r="Q34" s="44" t="str">
        <f>IF(M34="","",P$103*K34/100)</f>
        <v/>
      </c>
    </row>
    <row r="35" spans="1:17" s="42" customFormat="1" ht="11.25" customHeight="1" x14ac:dyDescent="0.2">
      <c r="A35" s="37" t="s">
        <v>28</v>
      </c>
      <c r="B35" s="39" t="s">
        <v>85</v>
      </c>
      <c r="C35" s="38"/>
      <c r="D35" s="43">
        <f t="shared" si="21"/>
        <v>20</v>
      </c>
      <c r="E35" s="38">
        <f t="shared" si="22"/>
        <v>1.6</v>
      </c>
      <c r="F35" s="40">
        <v>1.6</v>
      </c>
      <c r="G35" s="141"/>
      <c r="H35" s="60">
        <v>1250</v>
      </c>
      <c r="I35" s="72"/>
      <c r="J35" s="43" t="str">
        <f t="shared" si="23"/>
        <v/>
      </c>
      <c r="K35" s="43" t="str">
        <f>IF(J35="","",J35/J$94*100)</f>
        <v/>
      </c>
      <c r="L35" s="43" t="str">
        <f t="shared" si="24"/>
        <v/>
      </c>
      <c r="M35" s="43" t="str">
        <f>IF(L35="","",L35/L$94*100)</f>
        <v/>
      </c>
      <c r="N35" s="82" t="str">
        <f t="shared" si="25"/>
        <v/>
      </c>
      <c r="O35" s="82" t="str">
        <f t="shared" si="26"/>
        <v/>
      </c>
      <c r="P35" s="82" t="str">
        <f t="shared" si="27"/>
        <v/>
      </c>
      <c r="Q35" s="44" t="str">
        <f>IF(M35="","",P$103*K35/100)</f>
        <v/>
      </c>
    </row>
    <row r="36" spans="1:17" s="42" customFormat="1" ht="11.25" customHeight="1" x14ac:dyDescent="0.2">
      <c r="A36" s="37" t="s">
        <v>28</v>
      </c>
      <c r="B36" s="39" t="s">
        <v>40</v>
      </c>
      <c r="C36" s="38"/>
      <c r="D36" s="43">
        <f t="shared" si="21"/>
        <v>35</v>
      </c>
      <c r="E36" s="38">
        <f t="shared" si="22"/>
        <v>35</v>
      </c>
      <c r="F36" s="40">
        <v>35</v>
      </c>
      <c r="G36" s="141"/>
      <c r="H36" s="40">
        <v>100</v>
      </c>
      <c r="I36" s="72"/>
      <c r="J36" s="43" t="str">
        <f t="shared" si="23"/>
        <v/>
      </c>
      <c r="K36" s="43" t="str">
        <f>IF(J36="","",J36/J$94*100)</f>
        <v/>
      </c>
      <c r="L36" s="43" t="str">
        <f t="shared" si="24"/>
        <v/>
      </c>
      <c r="M36" s="43" t="str">
        <f>IF(L36="","",L36/L$94*100)</f>
        <v/>
      </c>
      <c r="N36" s="82" t="str">
        <f t="shared" si="25"/>
        <v/>
      </c>
      <c r="O36" s="82" t="str">
        <f t="shared" si="26"/>
        <v/>
      </c>
      <c r="P36" s="82" t="str">
        <f t="shared" si="27"/>
        <v/>
      </c>
      <c r="Q36" s="44" t="str">
        <f>IF(M36="","",P$103*K36/100)</f>
        <v/>
      </c>
    </row>
    <row r="37" spans="1:17" s="42" customFormat="1" ht="11.25" customHeight="1" x14ac:dyDescent="0.2">
      <c r="A37" s="37" t="s">
        <v>28</v>
      </c>
      <c r="B37" s="39" t="s">
        <v>86</v>
      </c>
      <c r="C37" s="38"/>
      <c r="D37" s="43">
        <f t="shared" si="21"/>
        <v>18.399999999999999</v>
      </c>
      <c r="E37" s="38">
        <f t="shared" si="22"/>
        <v>2.2999999999999998</v>
      </c>
      <c r="F37" s="40">
        <v>2.2999999999999998</v>
      </c>
      <c r="G37" s="141"/>
      <c r="H37" s="60">
        <v>800</v>
      </c>
      <c r="I37" s="72"/>
      <c r="J37" s="43" t="str">
        <f t="shared" si="23"/>
        <v/>
      </c>
      <c r="K37" s="43" t="str">
        <f>IF(J37="","",J37/J$94*100)</f>
        <v/>
      </c>
      <c r="L37" s="43" t="str">
        <f t="shared" si="24"/>
        <v/>
      </c>
      <c r="M37" s="43" t="str">
        <f>IF(L37="","",L37/L$94*100)</f>
        <v/>
      </c>
      <c r="N37" s="82" t="str">
        <f t="shared" si="25"/>
        <v/>
      </c>
      <c r="O37" s="82" t="str">
        <f t="shared" si="26"/>
        <v/>
      </c>
      <c r="P37" s="82" t="str">
        <f t="shared" si="27"/>
        <v/>
      </c>
      <c r="Q37" s="44" t="str">
        <f>IF(M37="","",P$103*K37/100)</f>
        <v/>
      </c>
    </row>
    <row r="38" spans="1:17" s="42" customFormat="1" ht="11.25" customHeight="1" x14ac:dyDescent="0.2">
      <c r="A38" s="37" t="s">
        <v>28</v>
      </c>
      <c r="B38" s="39" t="s">
        <v>100</v>
      </c>
      <c r="C38" s="38"/>
      <c r="D38" s="43">
        <f t="shared" si="21"/>
        <v>4.8</v>
      </c>
      <c r="E38" s="38">
        <f t="shared" si="22"/>
        <v>0.4</v>
      </c>
      <c r="F38" s="40">
        <v>0.4</v>
      </c>
      <c r="G38" s="141"/>
      <c r="H38" s="60">
        <v>1200</v>
      </c>
      <c r="I38" s="72"/>
      <c r="J38" s="43" t="str">
        <f t="shared" si="23"/>
        <v/>
      </c>
      <c r="K38" s="43" t="str">
        <f>IF(J38="","",J38/J$94*100)</f>
        <v/>
      </c>
      <c r="L38" s="43" t="str">
        <f t="shared" si="24"/>
        <v/>
      </c>
      <c r="M38" s="43" t="str">
        <f>IF(L38="","",L38/L$94*100)</f>
        <v/>
      </c>
      <c r="N38" s="82" t="str">
        <f t="shared" si="25"/>
        <v/>
      </c>
      <c r="O38" s="82" t="str">
        <f t="shared" si="26"/>
        <v/>
      </c>
      <c r="P38" s="82" t="str">
        <f t="shared" si="27"/>
        <v/>
      </c>
      <c r="Q38" s="44" t="str">
        <f>IF(M38="","",P$103*K38/100)</f>
        <v/>
      </c>
    </row>
    <row r="39" spans="1:17" s="42" customFormat="1" ht="11.25" customHeight="1" x14ac:dyDescent="0.2">
      <c r="A39" s="37" t="s">
        <v>28</v>
      </c>
      <c r="B39" s="39" t="s">
        <v>88</v>
      </c>
      <c r="C39" s="38"/>
      <c r="D39" s="43">
        <f t="shared" si="21"/>
        <v>25</v>
      </c>
      <c r="E39" s="38">
        <f t="shared" si="22"/>
        <v>10</v>
      </c>
      <c r="F39" s="40">
        <v>10</v>
      </c>
      <c r="G39" s="141"/>
      <c r="H39" s="60">
        <v>250</v>
      </c>
      <c r="I39" s="72"/>
      <c r="J39" s="43" t="str">
        <f t="shared" si="23"/>
        <v/>
      </c>
      <c r="K39" s="43" t="str">
        <f>IF(J39="","",J39/J$94*100)</f>
        <v/>
      </c>
      <c r="L39" s="43" t="str">
        <f t="shared" si="24"/>
        <v/>
      </c>
      <c r="M39" s="43" t="str">
        <f>IF(L39="","",L39/L$94*100)</f>
        <v/>
      </c>
      <c r="N39" s="82" t="str">
        <f t="shared" si="25"/>
        <v/>
      </c>
      <c r="O39" s="82" t="str">
        <f t="shared" si="26"/>
        <v/>
      </c>
      <c r="P39" s="82" t="str">
        <f t="shared" si="27"/>
        <v/>
      </c>
      <c r="Q39" s="44" t="str">
        <f>IF(M39="","",P$103*K39/100)</f>
        <v/>
      </c>
    </row>
    <row r="40" spans="1:17" s="42" customFormat="1" ht="11.25" customHeight="1" x14ac:dyDescent="0.2">
      <c r="A40" s="37" t="s">
        <v>28</v>
      </c>
      <c r="B40" s="39" t="s">
        <v>89</v>
      </c>
      <c r="C40" s="38"/>
      <c r="D40" s="43">
        <f t="shared" si="21"/>
        <v>22.5</v>
      </c>
      <c r="E40" s="38">
        <f t="shared" si="22"/>
        <v>4.5</v>
      </c>
      <c r="F40" s="40">
        <v>4.5</v>
      </c>
      <c r="G40" s="141"/>
      <c r="H40" s="60">
        <v>500</v>
      </c>
      <c r="I40" s="72"/>
      <c r="J40" s="43" t="str">
        <f t="shared" si="23"/>
        <v/>
      </c>
      <c r="K40" s="43" t="str">
        <f>IF(J40="","",J40/J$94*100)</f>
        <v/>
      </c>
      <c r="L40" s="43" t="str">
        <f t="shared" si="24"/>
        <v/>
      </c>
      <c r="M40" s="43" t="str">
        <f>IF(L40="","",L40/L$94*100)</f>
        <v/>
      </c>
      <c r="N40" s="82" t="str">
        <f t="shared" si="25"/>
        <v/>
      </c>
      <c r="O40" s="82" t="str">
        <f t="shared" si="26"/>
        <v/>
      </c>
      <c r="P40" s="82" t="str">
        <f t="shared" si="27"/>
        <v/>
      </c>
      <c r="Q40" s="44" t="str">
        <f>IF(M40="","",P$103*K40/100)</f>
        <v/>
      </c>
    </row>
    <row r="41" spans="1:17" s="42" customFormat="1" ht="11.25" customHeight="1" x14ac:dyDescent="0.2">
      <c r="A41" s="37" t="s">
        <v>28</v>
      </c>
      <c r="B41" s="39" t="s">
        <v>68</v>
      </c>
      <c r="C41" s="38"/>
      <c r="D41" s="43">
        <f t="shared" si="21"/>
        <v>6</v>
      </c>
      <c r="E41" s="38">
        <f t="shared" si="22"/>
        <v>3</v>
      </c>
      <c r="F41" s="40">
        <v>3</v>
      </c>
      <c r="G41" s="141"/>
      <c r="H41" s="40">
        <v>200</v>
      </c>
      <c r="I41" s="72"/>
      <c r="J41" s="43" t="str">
        <f t="shared" si="23"/>
        <v/>
      </c>
      <c r="K41" s="43" t="str">
        <f>IF(J41="","",J41/J$94*100)</f>
        <v/>
      </c>
      <c r="L41" s="43" t="str">
        <f t="shared" si="24"/>
        <v/>
      </c>
      <c r="M41" s="43" t="str">
        <f>IF(L41="","",L41/L$94*100)</f>
        <v/>
      </c>
      <c r="N41" s="82" t="str">
        <f t="shared" si="25"/>
        <v/>
      </c>
      <c r="O41" s="82" t="str">
        <f t="shared" si="26"/>
        <v/>
      </c>
      <c r="P41" s="82" t="str">
        <f t="shared" si="27"/>
        <v/>
      </c>
      <c r="Q41" s="44" t="str">
        <f>IF(M41="","",P$103*K41/100)</f>
        <v/>
      </c>
    </row>
    <row r="42" spans="1:17" s="42" customFormat="1" ht="11.25" customHeight="1" x14ac:dyDescent="0.2">
      <c r="A42" s="37" t="s">
        <v>28</v>
      </c>
      <c r="B42" s="39" t="s">
        <v>5</v>
      </c>
      <c r="C42" s="38"/>
      <c r="D42" s="43">
        <f t="shared" si="21"/>
        <v>4.55</v>
      </c>
      <c r="E42" s="38">
        <f t="shared" si="22"/>
        <v>1.3</v>
      </c>
      <c r="F42" s="40">
        <v>1.3</v>
      </c>
      <c r="G42" s="141"/>
      <c r="H42" s="40">
        <v>350</v>
      </c>
      <c r="I42" s="72"/>
      <c r="J42" s="43" t="str">
        <f t="shared" si="23"/>
        <v/>
      </c>
      <c r="K42" s="43" t="str">
        <f>IF(J42="","",J42/J$94*100)</f>
        <v/>
      </c>
      <c r="L42" s="43" t="str">
        <f t="shared" si="24"/>
        <v/>
      </c>
      <c r="M42" s="43" t="str">
        <f>IF(L42="","",L42/L$94*100)</f>
        <v/>
      </c>
      <c r="N42" s="82" t="str">
        <f t="shared" si="25"/>
        <v/>
      </c>
      <c r="O42" s="82" t="str">
        <f t="shared" si="26"/>
        <v/>
      </c>
      <c r="P42" s="82" t="str">
        <f t="shared" si="27"/>
        <v/>
      </c>
      <c r="Q42" s="44" t="str">
        <f>IF(M42="","",P$103*K42/100)</f>
        <v/>
      </c>
    </row>
    <row r="43" spans="1:17" s="42" customFormat="1" ht="11.25" customHeight="1" x14ac:dyDescent="0.2">
      <c r="A43" s="37" t="s">
        <v>28</v>
      </c>
      <c r="B43" s="39" t="s">
        <v>6</v>
      </c>
      <c r="C43" s="38"/>
      <c r="D43" s="43">
        <f t="shared" si="21"/>
        <v>14</v>
      </c>
      <c r="E43" s="38">
        <f t="shared" si="22"/>
        <v>7</v>
      </c>
      <c r="F43" s="40">
        <v>7</v>
      </c>
      <c r="G43" s="141"/>
      <c r="H43" s="40">
        <v>200</v>
      </c>
      <c r="I43" s="72"/>
      <c r="J43" s="43" t="str">
        <f t="shared" si="23"/>
        <v/>
      </c>
      <c r="K43" s="43" t="str">
        <f>IF(J43="","",J43/J$94*100)</f>
        <v/>
      </c>
      <c r="L43" s="43" t="str">
        <f t="shared" si="24"/>
        <v/>
      </c>
      <c r="M43" s="43" t="str">
        <f>IF(L43="","",L43/L$94*100)</f>
        <v/>
      </c>
      <c r="N43" s="82" t="str">
        <f t="shared" si="25"/>
        <v/>
      </c>
      <c r="O43" s="82" t="str">
        <f t="shared" si="26"/>
        <v/>
      </c>
      <c r="P43" s="82" t="str">
        <f t="shared" si="27"/>
        <v/>
      </c>
      <c r="Q43" s="44" t="str">
        <f>IF(M43="","",P$103*K43/100)</f>
        <v/>
      </c>
    </row>
    <row r="44" spans="1:17" s="42" customFormat="1" ht="11.25" customHeight="1" x14ac:dyDescent="0.2">
      <c r="A44" s="37" t="s">
        <v>28</v>
      </c>
      <c r="B44" s="39" t="s">
        <v>90</v>
      </c>
      <c r="C44" s="38"/>
      <c r="D44" s="43">
        <f t="shared" si="21"/>
        <v>30</v>
      </c>
      <c r="E44" s="38">
        <f t="shared" si="22"/>
        <v>20</v>
      </c>
      <c r="F44" s="40">
        <v>20</v>
      </c>
      <c r="G44" s="141"/>
      <c r="H44" s="60">
        <v>150</v>
      </c>
      <c r="I44" s="72"/>
      <c r="J44" s="43" t="str">
        <f t="shared" si="23"/>
        <v/>
      </c>
      <c r="K44" s="43" t="str">
        <f>IF(J44="","",J44/J$94*100)</f>
        <v/>
      </c>
      <c r="L44" s="43" t="str">
        <f t="shared" si="24"/>
        <v/>
      </c>
      <c r="M44" s="43" t="str">
        <f>IF(L44="","",L44/L$94*100)</f>
        <v/>
      </c>
      <c r="N44" s="82" t="str">
        <f t="shared" si="25"/>
        <v/>
      </c>
      <c r="O44" s="82" t="str">
        <f t="shared" si="26"/>
        <v/>
      </c>
      <c r="P44" s="82" t="str">
        <f t="shared" si="27"/>
        <v/>
      </c>
      <c r="Q44" s="44" t="str">
        <f>IF(M44="","",P$103*K44/100)</f>
        <v/>
      </c>
    </row>
    <row r="45" spans="1:17" s="42" customFormat="1" ht="11.25" customHeight="1" x14ac:dyDescent="0.2">
      <c r="A45" s="37" t="s">
        <v>28</v>
      </c>
      <c r="B45" s="39" t="s">
        <v>99</v>
      </c>
      <c r="C45" s="38"/>
      <c r="D45" s="43">
        <f t="shared" si="21"/>
        <v>10</v>
      </c>
      <c r="E45" s="38">
        <f t="shared" si="22"/>
        <v>25</v>
      </c>
      <c r="F45" s="40">
        <v>25</v>
      </c>
      <c r="G45" s="141"/>
      <c r="H45" s="60">
        <v>40</v>
      </c>
      <c r="I45" s="72"/>
      <c r="J45" s="43" t="str">
        <f t="shared" si="23"/>
        <v/>
      </c>
      <c r="K45" s="43" t="str">
        <f>IF(J45="","",J45/J$94*100)</f>
        <v/>
      </c>
      <c r="L45" s="43" t="str">
        <f t="shared" si="24"/>
        <v/>
      </c>
      <c r="M45" s="43" t="str">
        <f>IF(L45="","",L45/L$94*100)</f>
        <v/>
      </c>
      <c r="N45" s="82" t="str">
        <f t="shared" si="25"/>
        <v/>
      </c>
      <c r="O45" s="82" t="str">
        <f t="shared" si="26"/>
        <v/>
      </c>
      <c r="P45" s="82" t="str">
        <f t="shared" si="27"/>
        <v/>
      </c>
      <c r="Q45" s="44" t="str">
        <f>IF(M45="","",P$103*K45/100)</f>
        <v/>
      </c>
    </row>
    <row r="46" spans="1:17" s="42" customFormat="1" ht="11.25" customHeight="1" x14ac:dyDescent="0.2">
      <c r="A46" s="37" t="s">
        <v>28</v>
      </c>
      <c r="B46" s="39" t="s">
        <v>91</v>
      </c>
      <c r="C46" s="38"/>
      <c r="D46" s="43">
        <f t="shared" si="21"/>
        <v>4.32</v>
      </c>
      <c r="E46" s="38">
        <f t="shared" si="22"/>
        <v>0.36</v>
      </c>
      <c r="F46" s="40">
        <v>0.36</v>
      </c>
      <c r="G46" s="141"/>
      <c r="H46" s="60">
        <v>1200</v>
      </c>
      <c r="I46" s="72"/>
      <c r="J46" s="43" t="str">
        <f t="shared" si="23"/>
        <v/>
      </c>
      <c r="K46" s="43" t="str">
        <f>IF(J46="","",J46/J$94*100)</f>
        <v/>
      </c>
      <c r="L46" s="43" t="str">
        <f t="shared" si="24"/>
        <v/>
      </c>
      <c r="M46" s="43" t="str">
        <f>IF(L46="","",L46/L$94*100)</f>
        <v/>
      </c>
      <c r="N46" s="82" t="str">
        <f t="shared" si="25"/>
        <v/>
      </c>
      <c r="O46" s="82" t="str">
        <f t="shared" si="26"/>
        <v/>
      </c>
      <c r="P46" s="82" t="str">
        <f t="shared" si="27"/>
        <v/>
      </c>
      <c r="Q46" s="44" t="str">
        <f>IF(M46="","",P$103*K46/100)</f>
        <v/>
      </c>
    </row>
    <row r="47" spans="1:17" s="42" customFormat="1" ht="11.25" customHeight="1" x14ac:dyDescent="0.2">
      <c r="A47" s="37" t="s">
        <v>28</v>
      </c>
      <c r="B47" s="39" t="s">
        <v>4</v>
      </c>
      <c r="C47" s="38"/>
      <c r="D47" s="43">
        <f t="shared" si="21"/>
        <v>40</v>
      </c>
      <c r="E47" s="38">
        <f t="shared" si="22"/>
        <v>8</v>
      </c>
      <c r="F47" s="40">
        <v>8</v>
      </c>
      <c r="G47" s="141"/>
      <c r="H47" s="40">
        <v>500</v>
      </c>
      <c r="I47" s="72"/>
      <c r="J47" s="43" t="str">
        <f t="shared" si="23"/>
        <v/>
      </c>
      <c r="K47" s="43" t="str">
        <f>IF(J47="","",J47/J$94*100)</f>
        <v/>
      </c>
      <c r="L47" s="43" t="str">
        <f t="shared" si="24"/>
        <v/>
      </c>
      <c r="M47" s="43" t="str">
        <f>IF(L47="","",L47/L$94*100)</f>
        <v/>
      </c>
      <c r="N47" s="82" t="str">
        <f t="shared" si="25"/>
        <v/>
      </c>
      <c r="O47" s="82" t="str">
        <f t="shared" si="26"/>
        <v/>
      </c>
      <c r="P47" s="82" t="str">
        <f t="shared" si="27"/>
        <v/>
      </c>
      <c r="Q47" s="44" t="str">
        <f>IF(M47="","",P$103*K47/100)</f>
        <v/>
      </c>
    </row>
    <row r="48" spans="1:17" s="42" customFormat="1" ht="11.25" customHeight="1" x14ac:dyDescent="0.2">
      <c r="A48" s="37" t="s">
        <v>28</v>
      </c>
      <c r="B48" s="39" t="s">
        <v>92</v>
      </c>
      <c r="C48" s="38"/>
      <c r="D48" s="43">
        <f t="shared" si="21"/>
        <v>10</v>
      </c>
      <c r="E48" s="38">
        <f t="shared" si="22"/>
        <v>2</v>
      </c>
      <c r="F48" s="40">
        <v>2</v>
      </c>
      <c r="G48" s="141"/>
      <c r="H48" s="60">
        <v>500</v>
      </c>
      <c r="I48" s="72"/>
      <c r="J48" s="43" t="str">
        <f t="shared" si="23"/>
        <v/>
      </c>
      <c r="K48" s="43" t="str">
        <f>IF(J48="","",J48/J$94*100)</f>
        <v/>
      </c>
      <c r="L48" s="43" t="str">
        <f t="shared" si="24"/>
        <v/>
      </c>
      <c r="M48" s="43" t="str">
        <f>IF(L48="","",L48/L$94*100)</f>
        <v/>
      </c>
      <c r="N48" s="82" t="str">
        <f t="shared" si="25"/>
        <v/>
      </c>
      <c r="O48" s="82" t="str">
        <f t="shared" si="26"/>
        <v/>
      </c>
      <c r="P48" s="82" t="str">
        <f t="shared" si="27"/>
        <v/>
      </c>
      <c r="Q48" s="44" t="str">
        <f>IF(M48="","",P$103*K48/100)</f>
        <v/>
      </c>
    </row>
    <row r="49" spans="1:17" s="42" customFormat="1" ht="11.25" customHeight="1" x14ac:dyDescent="0.2">
      <c r="A49" s="37" t="s">
        <v>28</v>
      </c>
      <c r="B49" s="39" t="s">
        <v>8</v>
      </c>
      <c r="C49" s="38"/>
      <c r="D49" s="43">
        <f t="shared" si="21"/>
        <v>10</v>
      </c>
      <c r="E49" s="38">
        <f t="shared" si="22"/>
        <v>2.5</v>
      </c>
      <c r="F49" s="40">
        <v>2.5</v>
      </c>
      <c r="G49" s="141"/>
      <c r="H49" s="40">
        <v>400</v>
      </c>
      <c r="I49" s="72"/>
      <c r="J49" s="43" t="str">
        <f t="shared" si="23"/>
        <v/>
      </c>
      <c r="K49" s="43" t="str">
        <f>IF(J49="","",J49/J$94*100)</f>
        <v/>
      </c>
      <c r="L49" s="43" t="str">
        <f t="shared" si="24"/>
        <v/>
      </c>
      <c r="M49" s="43" t="str">
        <f>IF(L49="","",L49/L$94*100)</f>
        <v/>
      </c>
      <c r="N49" s="82" t="str">
        <f t="shared" si="25"/>
        <v/>
      </c>
      <c r="O49" s="82" t="str">
        <f t="shared" si="26"/>
        <v/>
      </c>
      <c r="P49" s="82" t="str">
        <f t="shared" si="27"/>
        <v/>
      </c>
      <c r="Q49" s="44" t="str">
        <f>IF(M49="","",P$103*K49/100)</f>
        <v/>
      </c>
    </row>
    <row r="50" spans="1:17" s="42" customFormat="1" ht="11.25" customHeight="1" x14ac:dyDescent="0.2">
      <c r="A50" s="37" t="s">
        <v>28</v>
      </c>
      <c r="B50" s="39" t="s">
        <v>113</v>
      </c>
      <c r="C50" s="38"/>
      <c r="D50" s="43">
        <f t="shared" si="21"/>
        <v>10</v>
      </c>
      <c r="E50" s="38">
        <f t="shared" si="22"/>
        <v>2</v>
      </c>
      <c r="F50" s="40">
        <v>2</v>
      </c>
      <c r="G50" s="141"/>
      <c r="H50" s="60">
        <v>500</v>
      </c>
      <c r="I50" s="72"/>
      <c r="J50" s="43" t="str">
        <f t="shared" si="23"/>
        <v/>
      </c>
      <c r="K50" s="43" t="str">
        <f>IF(J50="","",J50/J$94*100)</f>
        <v/>
      </c>
      <c r="L50" s="43" t="str">
        <f t="shared" si="24"/>
        <v/>
      </c>
      <c r="M50" s="43" t="str">
        <f>IF(L50="","",L50/L$94*100)</f>
        <v/>
      </c>
      <c r="N50" s="82" t="str">
        <f t="shared" si="25"/>
        <v/>
      </c>
      <c r="O50" s="82" t="str">
        <f t="shared" si="26"/>
        <v/>
      </c>
      <c r="P50" s="82" t="str">
        <f t="shared" si="27"/>
        <v/>
      </c>
      <c r="Q50" s="44" t="str">
        <f>IF(M50="","",P$103*K50/100)</f>
        <v/>
      </c>
    </row>
    <row r="51" spans="1:17" s="42" customFormat="1" ht="11.25" customHeight="1" x14ac:dyDescent="0.2">
      <c r="A51" s="37" t="s">
        <v>28</v>
      </c>
      <c r="B51" s="39" t="s">
        <v>93</v>
      </c>
      <c r="C51" s="38"/>
      <c r="D51" s="43">
        <f t="shared" si="21"/>
        <v>14.25</v>
      </c>
      <c r="E51" s="38">
        <f t="shared" si="22"/>
        <v>9.5</v>
      </c>
      <c r="F51" s="40">
        <v>9.5</v>
      </c>
      <c r="G51" s="141"/>
      <c r="H51" s="60">
        <v>150</v>
      </c>
      <c r="I51" s="72"/>
      <c r="J51" s="43" t="str">
        <f t="shared" si="23"/>
        <v/>
      </c>
      <c r="K51" s="43" t="str">
        <f>IF(J51="","",J51/J$94*100)</f>
        <v/>
      </c>
      <c r="L51" s="43" t="str">
        <f t="shared" si="24"/>
        <v/>
      </c>
      <c r="M51" s="43" t="str">
        <f>IF(L51="","",L51/L$94*100)</f>
        <v/>
      </c>
      <c r="N51" s="82" t="str">
        <f t="shared" si="25"/>
        <v/>
      </c>
      <c r="O51" s="82" t="str">
        <f t="shared" si="26"/>
        <v/>
      </c>
      <c r="P51" s="82" t="str">
        <f t="shared" si="27"/>
        <v/>
      </c>
      <c r="Q51" s="44" t="str">
        <f>IF(M51="","",P$103*K51/100)</f>
        <v/>
      </c>
    </row>
    <row r="52" spans="1:17" s="42" customFormat="1" ht="11.25" customHeight="1" x14ac:dyDescent="0.2">
      <c r="A52" s="37" t="s">
        <v>28</v>
      </c>
      <c r="B52" s="39" t="s">
        <v>14</v>
      </c>
      <c r="C52" s="38"/>
      <c r="D52" s="43">
        <f t="shared" si="21"/>
        <v>17.5</v>
      </c>
      <c r="E52" s="38">
        <f t="shared" si="22"/>
        <v>7</v>
      </c>
      <c r="F52" s="40">
        <v>7</v>
      </c>
      <c r="G52" s="141"/>
      <c r="H52" s="40">
        <v>250</v>
      </c>
      <c r="I52" s="72"/>
      <c r="J52" s="43" t="str">
        <f t="shared" si="23"/>
        <v/>
      </c>
      <c r="K52" s="43" t="str">
        <f>IF(J52="","",J52/J$94*100)</f>
        <v/>
      </c>
      <c r="L52" s="43" t="str">
        <f t="shared" si="24"/>
        <v/>
      </c>
      <c r="M52" s="43" t="str">
        <f>IF(L52="","",L52/L$94*100)</f>
        <v/>
      </c>
      <c r="N52" s="82" t="str">
        <f t="shared" si="25"/>
        <v/>
      </c>
      <c r="O52" s="82" t="str">
        <f t="shared" si="26"/>
        <v/>
      </c>
      <c r="P52" s="82" t="str">
        <f t="shared" si="27"/>
        <v/>
      </c>
      <c r="Q52" s="44" t="str">
        <f>IF(M52="","",P$103*K52/100)</f>
        <v/>
      </c>
    </row>
    <row r="53" spans="1:17" s="42" customFormat="1" ht="11.25" customHeight="1" x14ac:dyDescent="0.2">
      <c r="A53" s="37" t="s">
        <v>28</v>
      </c>
      <c r="B53" s="39" t="s">
        <v>94</v>
      </c>
      <c r="C53" s="38"/>
      <c r="D53" s="43">
        <f t="shared" si="21"/>
        <v>15</v>
      </c>
      <c r="E53" s="38">
        <f t="shared" si="22"/>
        <v>2.5</v>
      </c>
      <c r="F53" s="38">
        <v>2.5</v>
      </c>
      <c r="G53" s="141"/>
      <c r="H53" s="60">
        <v>600</v>
      </c>
      <c r="I53" s="72"/>
      <c r="J53" s="43" t="str">
        <f t="shared" si="23"/>
        <v/>
      </c>
      <c r="K53" s="43" t="str">
        <f>IF(J53="","",J53/J$94*100)</f>
        <v/>
      </c>
      <c r="L53" s="43" t="str">
        <f t="shared" si="24"/>
        <v/>
      </c>
      <c r="M53" s="43" t="str">
        <f>IF(L53="","",L53/L$94*100)</f>
        <v/>
      </c>
      <c r="N53" s="82" t="str">
        <f t="shared" si="25"/>
        <v/>
      </c>
      <c r="O53" s="82" t="str">
        <f t="shared" si="26"/>
        <v/>
      </c>
      <c r="P53" s="82" t="str">
        <f t="shared" si="27"/>
        <v/>
      </c>
      <c r="Q53" s="44" t="str">
        <f>IF(M53="","",P$103*K53/100)</f>
        <v/>
      </c>
    </row>
    <row r="54" spans="1:17" s="42" customFormat="1" ht="11.25" customHeight="1" x14ac:dyDescent="0.2">
      <c r="A54" s="37" t="s">
        <v>28</v>
      </c>
      <c r="B54" s="39" t="s">
        <v>95</v>
      </c>
      <c r="C54" s="38"/>
      <c r="D54" s="43">
        <f t="shared" si="21"/>
        <v>7</v>
      </c>
      <c r="E54" s="38">
        <f t="shared" si="22"/>
        <v>2.8</v>
      </c>
      <c r="F54" s="38">
        <v>2.8</v>
      </c>
      <c r="G54" s="141"/>
      <c r="H54" s="60">
        <v>250</v>
      </c>
      <c r="I54" s="72"/>
      <c r="J54" s="43" t="str">
        <f t="shared" si="23"/>
        <v/>
      </c>
      <c r="K54" s="43" t="str">
        <f>IF(J54="","",J54/J$94*100)</f>
        <v/>
      </c>
      <c r="L54" s="43" t="str">
        <f t="shared" si="24"/>
        <v/>
      </c>
      <c r="M54" s="43" t="str">
        <f>IF(L54="","",L54/L$94*100)</f>
        <v/>
      </c>
      <c r="N54" s="82" t="str">
        <f t="shared" si="25"/>
        <v/>
      </c>
      <c r="O54" s="82" t="str">
        <f t="shared" si="26"/>
        <v/>
      </c>
      <c r="P54" s="82" t="str">
        <f t="shared" si="27"/>
        <v/>
      </c>
      <c r="Q54" s="44" t="str">
        <f>IF(M54="","",P$103*K54/100)</f>
        <v/>
      </c>
    </row>
    <row r="55" spans="1:17" s="42" customFormat="1" ht="11.25" customHeight="1" x14ac:dyDescent="0.2">
      <c r="A55" s="37" t="s">
        <v>28</v>
      </c>
      <c r="B55" s="39" t="s">
        <v>16</v>
      </c>
      <c r="C55" s="38"/>
      <c r="D55" s="43">
        <f t="shared" si="21"/>
        <v>10</v>
      </c>
      <c r="E55" s="38">
        <f t="shared" si="22"/>
        <v>4</v>
      </c>
      <c r="F55" s="38">
        <v>4</v>
      </c>
      <c r="G55" s="141"/>
      <c r="H55" s="40">
        <v>250</v>
      </c>
      <c r="I55" s="72"/>
      <c r="J55" s="43" t="str">
        <f t="shared" si="23"/>
        <v/>
      </c>
      <c r="K55" s="43" t="str">
        <f>IF(J55="","",J55/J$94*100)</f>
        <v/>
      </c>
      <c r="L55" s="43" t="str">
        <f t="shared" si="24"/>
        <v/>
      </c>
      <c r="M55" s="43" t="str">
        <f>IF(L55="","",L55/L$94*100)</f>
        <v/>
      </c>
      <c r="N55" s="82" t="str">
        <f t="shared" si="25"/>
        <v/>
      </c>
      <c r="O55" s="82" t="str">
        <f t="shared" si="26"/>
        <v/>
      </c>
      <c r="P55" s="82" t="str">
        <f t="shared" si="27"/>
        <v/>
      </c>
      <c r="Q55" s="44" t="str">
        <f>IF(M55="","",P$103*K55/100)</f>
        <v/>
      </c>
    </row>
    <row r="56" spans="1:17" s="42" customFormat="1" ht="11.25" customHeight="1" x14ac:dyDescent="0.2">
      <c r="A56" s="37" t="s">
        <v>28</v>
      </c>
      <c r="B56" s="39" t="s">
        <v>96</v>
      </c>
      <c r="C56" s="38"/>
      <c r="D56" s="43">
        <f t="shared" si="21"/>
        <v>7.5</v>
      </c>
      <c r="E56" s="38">
        <f t="shared" si="22"/>
        <v>30</v>
      </c>
      <c r="F56" s="38">
        <v>30</v>
      </c>
      <c r="G56" s="141"/>
      <c r="H56" s="60">
        <v>25</v>
      </c>
      <c r="I56" s="72"/>
      <c r="J56" s="43" t="str">
        <f t="shared" si="23"/>
        <v/>
      </c>
      <c r="K56" s="43" t="str">
        <f>IF(J56="","",J56/J$94*100)</f>
        <v/>
      </c>
      <c r="L56" s="43" t="str">
        <f t="shared" si="24"/>
        <v/>
      </c>
      <c r="M56" s="43" t="str">
        <f>IF(L56="","",L56/L$94*100)</f>
        <v/>
      </c>
      <c r="N56" s="82" t="str">
        <f t="shared" si="25"/>
        <v/>
      </c>
      <c r="O56" s="82" t="str">
        <f t="shared" si="26"/>
        <v/>
      </c>
      <c r="P56" s="82" t="str">
        <f t="shared" si="27"/>
        <v/>
      </c>
      <c r="Q56" s="44" t="str">
        <f>IF(M56="","",P$103*K56/100)</f>
        <v/>
      </c>
    </row>
    <row r="57" spans="1:17" s="42" customFormat="1" ht="11.25" customHeight="1" x14ac:dyDescent="0.2">
      <c r="A57" s="37" t="s">
        <v>28</v>
      </c>
      <c r="B57" s="39" t="s">
        <v>97</v>
      </c>
      <c r="C57" s="38"/>
      <c r="D57" s="43">
        <f t="shared" si="21"/>
        <v>42</v>
      </c>
      <c r="E57" s="38">
        <f t="shared" si="22"/>
        <v>14</v>
      </c>
      <c r="F57" s="38">
        <v>14</v>
      </c>
      <c r="G57" s="141"/>
      <c r="H57" s="60">
        <v>300</v>
      </c>
      <c r="I57" s="72"/>
      <c r="J57" s="43" t="str">
        <f t="shared" si="23"/>
        <v/>
      </c>
      <c r="K57" s="43" t="str">
        <f>IF(J57="","",J57/J$94*100)</f>
        <v/>
      </c>
      <c r="L57" s="43" t="str">
        <f t="shared" si="24"/>
        <v/>
      </c>
      <c r="M57" s="43" t="str">
        <f>IF(L57="","",L57/L$94*100)</f>
        <v/>
      </c>
      <c r="N57" s="82" t="str">
        <f t="shared" si="25"/>
        <v/>
      </c>
      <c r="O57" s="82" t="str">
        <f t="shared" si="26"/>
        <v/>
      </c>
      <c r="P57" s="82" t="str">
        <f t="shared" si="27"/>
        <v/>
      </c>
      <c r="Q57" s="44" t="str">
        <f>IF(M57="","",P$103*K57/100)</f>
        <v/>
      </c>
    </row>
    <row r="58" spans="1:17" s="42" customFormat="1" ht="11.25" customHeight="1" x14ac:dyDescent="0.2">
      <c r="A58" s="37" t="s">
        <v>28</v>
      </c>
      <c r="B58" s="39" t="s">
        <v>18</v>
      </c>
      <c r="C58" s="38"/>
      <c r="D58" s="60">
        <f t="shared" si="21"/>
        <v>30</v>
      </c>
      <c r="E58" s="38">
        <f t="shared" si="22"/>
        <v>30</v>
      </c>
      <c r="F58" s="38">
        <v>30</v>
      </c>
      <c r="G58" s="141"/>
      <c r="H58" s="40">
        <v>100</v>
      </c>
      <c r="I58" s="72"/>
      <c r="J58" s="43" t="str">
        <f t="shared" si="23"/>
        <v/>
      </c>
      <c r="K58" s="43" t="str">
        <f>IF(J58="","",J58/J$94*100)</f>
        <v/>
      </c>
      <c r="L58" s="43" t="str">
        <f t="shared" si="24"/>
        <v/>
      </c>
      <c r="M58" s="43" t="str">
        <f>IF(L58="","",L58/L$94*100)</f>
        <v/>
      </c>
      <c r="N58" s="82" t="str">
        <f t="shared" si="25"/>
        <v/>
      </c>
      <c r="O58" s="82" t="str">
        <f t="shared" si="26"/>
        <v/>
      </c>
      <c r="P58" s="82" t="str">
        <f t="shared" si="27"/>
        <v/>
      </c>
      <c r="Q58" s="44" t="str">
        <f>IF(M58="","",P$103*K58/100)</f>
        <v/>
      </c>
    </row>
    <row r="59" spans="1:17" s="42" customFormat="1" ht="11.25" customHeight="1" x14ac:dyDescent="0.2">
      <c r="A59" s="51" t="s">
        <v>28</v>
      </c>
      <c r="B59" s="39" t="s">
        <v>98</v>
      </c>
      <c r="C59" s="52"/>
      <c r="D59" s="54">
        <f t="shared" si="21"/>
        <v>8.4</v>
      </c>
      <c r="E59" s="38">
        <f t="shared" si="22"/>
        <v>2.8</v>
      </c>
      <c r="F59" s="52">
        <v>2.8</v>
      </c>
      <c r="G59" s="144"/>
      <c r="H59" s="68">
        <v>300</v>
      </c>
      <c r="I59" s="74"/>
      <c r="J59" s="54" t="str">
        <f t="shared" si="23"/>
        <v/>
      </c>
      <c r="K59" s="54" t="str">
        <f>IF(J59="","",J59/J$94*100)</f>
        <v/>
      </c>
      <c r="L59" s="54" t="str">
        <f t="shared" si="24"/>
        <v/>
      </c>
      <c r="M59" s="54" t="str">
        <f>IF(L59="","",L59/L$94*100)</f>
        <v/>
      </c>
      <c r="N59" s="89" t="str">
        <f t="shared" si="25"/>
        <v/>
      </c>
      <c r="O59" s="89" t="str">
        <f t="shared" si="26"/>
        <v/>
      </c>
      <c r="P59" s="89" t="str">
        <f t="shared" si="27"/>
        <v/>
      </c>
      <c r="Q59" s="44" t="str">
        <f>IF(M59="","",P$103*K59/100)</f>
        <v/>
      </c>
    </row>
    <row r="60" spans="1:17" s="42" customFormat="1" ht="6.75" customHeight="1" x14ac:dyDescent="0.2">
      <c r="A60" s="56"/>
      <c r="B60" s="58"/>
      <c r="C60" s="57"/>
      <c r="D60" s="54"/>
      <c r="E60" s="59"/>
      <c r="F60" s="45"/>
      <c r="G60" s="142"/>
      <c r="H60" s="57"/>
      <c r="I60" s="73"/>
      <c r="J60" s="59" t="str">
        <f t="shared" ref="J60:J93" si="28">IF(I60="","",I60*E60/100)</f>
        <v/>
      </c>
      <c r="K60" s="59" t="str">
        <f t="shared" ref="K60" si="29">IF(J60="","",J60/J$94*100)</f>
        <v/>
      </c>
      <c r="L60" s="59" t="str">
        <f t="shared" ref="L60:L93" si="30">IF(I60=0,"",$K60/D60)</f>
        <v/>
      </c>
      <c r="M60" s="59" t="str">
        <f t="shared" ref="M60" si="31">IF(L60="","",L60/L$94*100)</f>
        <v/>
      </c>
      <c r="N60" s="88" t="str">
        <f t="shared" ref="N60:N93" si="32">IF(L60="","",D60*I60/100)</f>
        <v/>
      </c>
      <c r="O60" s="88" t="str">
        <f t="shared" si="5"/>
        <v/>
      </c>
      <c r="P60" s="88" t="str">
        <f t="shared" si="6"/>
        <v/>
      </c>
      <c r="Q60" s="47"/>
    </row>
    <row r="61" spans="1:17" s="42" customFormat="1" ht="11.25" customHeight="1" x14ac:dyDescent="0.2">
      <c r="A61" s="49"/>
      <c r="B61" s="39" t="s">
        <v>41</v>
      </c>
      <c r="C61" s="49"/>
      <c r="D61" s="49">
        <f t="shared" ref="D61:D91" si="33">E61*H61/100</f>
        <v>157.5</v>
      </c>
      <c r="E61" s="38">
        <f t="shared" ref="E61:E91" si="34">IF(G61="",F61,G61)</f>
        <v>450</v>
      </c>
      <c r="F61" s="49">
        <v>450</v>
      </c>
      <c r="G61" s="143"/>
      <c r="H61" s="50">
        <v>35</v>
      </c>
      <c r="I61" s="72"/>
      <c r="J61" s="75" t="str">
        <f t="shared" ref="J61:J91" si="35">IF(I61="","",I61*E61/100)</f>
        <v/>
      </c>
      <c r="K61" s="75" t="str">
        <f>IF(J61="","",J61/J$94*100)</f>
        <v/>
      </c>
      <c r="L61" s="75" t="str">
        <f t="shared" ref="L61:L91" si="36">IF(I61=0,"",$K61/D61)</f>
        <v/>
      </c>
      <c r="M61" s="75" t="str">
        <f>IF(L61="","",L61/L$94*100)</f>
        <v/>
      </c>
      <c r="N61" s="90" t="str">
        <f t="shared" ref="N61:N91" si="37">IF(L61="","",D61*I61/100)</f>
        <v/>
      </c>
      <c r="O61" s="90" t="str">
        <f t="shared" ref="O61:O91" si="38">IF(L61="","",D61*K61/100)</f>
        <v/>
      </c>
      <c r="P61" s="90" t="str">
        <f t="shared" ref="P61:P91" si="39">IF(L61="","",D61*M61/100)</f>
        <v/>
      </c>
      <c r="Q61" s="44" t="str">
        <f>IF(M61="","",P$103*K61/100)</f>
        <v/>
      </c>
    </row>
    <row r="62" spans="1:17" s="42" customFormat="1" ht="11.25" customHeight="1" x14ac:dyDescent="0.2">
      <c r="A62" s="38"/>
      <c r="B62" s="39" t="s">
        <v>42</v>
      </c>
      <c r="C62" s="38"/>
      <c r="D62" s="38">
        <f t="shared" si="33"/>
        <v>30</v>
      </c>
      <c r="E62" s="38">
        <f t="shared" si="34"/>
        <v>3</v>
      </c>
      <c r="F62" s="38">
        <v>3</v>
      </c>
      <c r="G62" s="141"/>
      <c r="H62" s="40">
        <v>1000</v>
      </c>
      <c r="I62" s="72"/>
      <c r="J62" s="78" t="str">
        <f t="shared" si="35"/>
        <v/>
      </c>
      <c r="K62" s="78" t="str">
        <f>IF(J62="","",J62/J$94*100)</f>
        <v/>
      </c>
      <c r="L62" s="78" t="str">
        <f t="shared" si="36"/>
        <v/>
      </c>
      <c r="M62" s="78" t="str">
        <f>IF(L62="","",L62/L$94*100)</f>
        <v/>
      </c>
      <c r="N62" s="91" t="str">
        <f t="shared" si="37"/>
        <v/>
      </c>
      <c r="O62" s="91" t="str">
        <f t="shared" si="38"/>
        <v/>
      </c>
      <c r="P62" s="91" t="str">
        <f t="shared" si="39"/>
        <v/>
      </c>
      <c r="Q62" s="44" t="str">
        <f>IF(M62="","",P$103*K62/100)</f>
        <v/>
      </c>
    </row>
    <row r="63" spans="1:17" s="42" customFormat="1" ht="11.25" customHeight="1" x14ac:dyDescent="0.2">
      <c r="A63" s="38"/>
      <c r="B63" s="39" t="s">
        <v>101</v>
      </c>
      <c r="C63" s="38"/>
      <c r="D63" s="38">
        <f t="shared" si="33"/>
        <v>9</v>
      </c>
      <c r="E63" s="38">
        <f t="shared" si="34"/>
        <v>1.2</v>
      </c>
      <c r="F63" s="38">
        <v>1.2</v>
      </c>
      <c r="G63" s="141"/>
      <c r="H63" s="60">
        <v>750</v>
      </c>
      <c r="I63" s="72"/>
      <c r="J63" s="78" t="str">
        <f t="shared" si="35"/>
        <v/>
      </c>
      <c r="K63" s="78" t="str">
        <f>IF(J63="","",J63/J$94*100)</f>
        <v/>
      </c>
      <c r="L63" s="78" t="str">
        <f t="shared" si="36"/>
        <v/>
      </c>
      <c r="M63" s="78" t="str">
        <f>IF(L63="","",L63/L$94*100)</f>
        <v/>
      </c>
      <c r="N63" s="91" t="str">
        <f t="shared" si="37"/>
        <v/>
      </c>
      <c r="O63" s="91" t="str">
        <f t="shared" si="38"/>
        <v/>
      </c>
      <c r="P63" s="91" t="str">
        <f t="shared" si="39"/>
        <v/>
      </c>
      <c r="Q63" s="44" t="str">
        <f>IF(M63="","",P$103*K63/100)</f>
        <v/>
      </c>
    </row>
    <row r="64" spans="1:17" s="42" customFormat="1" ht="11.25" customHeight="1" x14ac:dyDescent="0.2">
      <c r="A64" s="38"/>
      <c r="B64" s="39" t="s">
        <v>47</v>
      </c>
      <c r="C64" s="38"/>
      <c r="D64" s="38">
        <f t="shared" si="33"/>
        <v>160</v>
      </c>
      <c r="E64" s="38">
        <f t="shared" si="34"/>
        <v>160</v>
      </c>
      <c r="F64" s="38">
        <v>160</v>
      </c>
      <c r="G64" s="141"/>
      <c r="H64" s="40">
        <v>100</v>
      </c>
      <c r="I64" s="72"/>
      <c r="J64" s="78" t="str">
        <f t="shared" si="35"/>
        <v/>
      </c>
      <c r="K64" s="78" t="str">
        <f>IF(J64="","",J64/J$94*100)</f>
        <v/>
      </c>
      <c r="L64" s="78" t="str">
        <f t="shared" si="36"/>
        <v/>
      </c>
      <c r="M64" s="78" t="str">
        <f>IF(L64="","",L64/L$94*100)</f>
        <v/>
      </c>
      <c r="N64" s="91" t="str">
        <f t="shared" si="37"/>
        <v/>
      </c>
      <c r="O64" s="91" t="str">
        <f t="shared" si="38"/>
        <v/>
      </c>
      <c r="P64" s="91" t="str">
        <f t="shared" si="39"/>
        <v/>
      </c>
      <c r="Q64" s="44" t="str">
        <f>IF(M64="","",P$103*K64/100)</f>
        <v/>
      </c>
    </row>
    <row r="65" spans="1:17" s="42" customFormat="1" ht="11.25" customHeight="1" x14ac:dyDescent="0.2">
      <c r="A65" s="38"/>
      <c r="B65" s="39" t="s">
        <v>102</v>
      </c>
      <c r="C65" s="38"/>
      <c r="D65" s="38">
        <f t="shared" si="33"/>
        <v>35</v>
      </c>
      <c r="E65" s="38">
        <f t="shared" si="34"/>
        <v>10</v>
      </c>
      <c r="F65" s="38">
        <v>10</v>
      </c>
      <c r="G65" s="141"/>
      <c r="H65" s="60">
        <v>350</v>
      </c>
      <c r="I65" s="72"/>
      <c r="J65" s="78" t="str">
        <f t="shared" si="35"/>
        <v/>
      </c>
      <c r="K65" s="78" t="str">
        <f>IF(J65="","",J65/J$94*100)</f>
        <v/>
      </c>
      <c r="L65" s="78" t="str">
        <f t="shared" si="36"/>
        <v/>
      </c>
      <c r="M65" s="78" t="str">
        <f>IF(L65="","",L65/L$94*100)</f>
        <v/>
      </c>
      <c r="N65" s="91" t="str">
        <f t="shared" si="37"/>
        <v/>
      </c>
      <c r="O65" s="91" t="str">
        <f t="shared" si="38"/>
        <v/>
      </c>
      <c r="P65" s="91" t="str">
        <f t="shared" si="39"/>
        <v/>
      </c>
      <c r="Q65" s="44" t="str">
        <f>IF(M65="","",P$103*K65/100)</f>
        <v/>
      </c>
    </row>
    <row r="66" spans="1:17" s="42" customFormat="1" ht="11.25" customHeight="1" x14ac:dyDescent="0.2">
      <c r="A66" s="38"/>
      <c r="B66" s="39" t="s">
        <v>103</v>
      </c>
      <c r="C66" s="38"/>
      <c r="D66" s="38">
        <f t="shared" si="33"/>
        <v>15</v>
      </c>
      <c r="E66" s="38">
        <f t="shared" si="34"/>
        <v>2.5</v>
      </c>
      <c r="F66" s="38">
        <v>2.5</v>
      </c>
      <c r="G66" s="141"/>
      <c r="H66" s="60">
        <v>600</v>
      </c>
      <c r="I66" s="72"/>
      <c r="J66" s="78" t="str">
        <f t="shared" si="35"/>
        <v/>
      </c>
      <c r="K66" s="78" t="str">
        <f>IF(J66="","",J66/J$94*100)</f>
        <v/>
      </c>
      <c r="L66" s="78" t="str">
        <f t="shared" si="36"/>
        <v/>
      </c>
      <c r="M66" s="78" t="str">
        <f>IF(L66="","",L66/L$94*100)</f>
        <v/>
      </c>
      <c r="N66" s="91" t="str">
        <f t="shared" si="37"/>
        <v/>
      </c>
      <c r="O66" s="91" t="str">
        <f t="shared" si="38"/>
        <v/>
      </c>
      <c r="P66" s="91" t="str">
        <f t="shared" si="39"/>
        <v/>
      </c>
      <c r="Q66" s="44" t="str">
        <f>IF(M66="","",P$103*K66/100)</f>
        <v/>
      </c>
    </row>
    <row r="67" spans="1:17" s="42" customFormat="1" ht="11.25" customHeight="1" x14ac:dyDescent="0.2">
      <c r="A67" s="38"/>
      <c r="B67" s="39" t="s">
        <v>104</v>
      </c>
      <c r="C67" s="38"/>
      <c r="D67" s="38">
        <f t="shared" si="33"/>
        <v>30</v>
      </c>
      <c r="E67" s="38">
        <f t="shared" si="34"/>
        <v>6</v>
      </c>
      <c r="F67" s="38">
        <v>6</v>
      </c>
      <c r="G67" s="141"/>
      <c r="H67" s="60">
        <v>500</v>
      </c>
      <c r="I67" s="72"/>
      <c r="J67" s="78" t="str">
        <f t="shared" si="35"/>
        <v/>
      </c>
      <c r="K67" s="78" t="str">
        <f>IF(J67="","",J67/J$94*100)</f>
        <v/>
      </c>
      <c r="L67" s="78" t="str">
        <f t="shared" si="36"/>
        <v/>
      </c>
      <c r="M67" s="78" t="str">
        <f>IF(L67="","",L67/L$94*100)</f>
        <v/>
      </c>
      <c r="N67" s="91" t="str">
        <f t="shared" si="37"/>
        <v/>
      </c>
      <c r="O67" s="91" t="str">
        <f t="shared" si="38"/>
        <v/>
      </c>
      <c r="P67" s="91" t="str">
        <f t="shared" si="39"/>
        <v/>
      </c>
      <c r="Q67" s="44" t="str">
        <f>IF(M67="","",P$103*K67/100)</f>
        <v/>
      </c>
    </row>
    <row r="68" spans="1:17" s="42" customFormat="1" ht="11.25" customHeight="1" x14ac:dyDescent="0.2">
      <c r="A68" s="38"/>
      <c r="B68" s="39" t="s">
        <v>105</v>
      </c>
      <c r="C68" s="38"/>
      <c r="D68" s="38">
        <f t="shared" si="33"/>
        <v>140</v>
      </c>
      <c r="E68" s="38">
        <f t="shared" si="34"/>
        <v>20</v>
      </c>
      <c r="F68" s="38">
        <v>20</v>
      </c>
      <c r="G68" s="141"/>
      <c r="H68" s="60">
        <v>700</v>
      </c>
      <c r="I68" s="72"/>
      <c r="J68" s="78" t="str">
        <f t="shared" si="35"/>
        <v/>
      </c>
      <c r="K68" s="78" t="str">
        <f>IF(J68="","",J68/J$94*100)</f>
        <v/>
      </c>
      <c r="L68" s="78" t="str">
        <f t="shared" si="36"/>
        <v/>
      </c>
      <c r="M68" s="78" t="str">
        <f>IF(L68="","",L68/L$94*100)</f>
        <v/>
      </c>
      <c r="N68" s="91" t="str">
        <f t="shared" si="37"/>
        <v/>
      </c>
      <c r="O68" s="91" t="str">
        <f t="shared" si="38"/>
        <v/>
      </c>
      <c r="P68" s="91" t="str">
        <f t="shared" si="39"/>
        <v/>
      </c>
      <c r="Q68" s="44" t="str">
        <f>IF(M68="","",P$103*K68/100)</f>
        <v/>
      </c>
    </row>
    <row r="69" spans="1:17" s="42" customFormat="1" ht="11.25" customHeight="1" x14ac:dyDescent="0.2">
      <c r="A69" s="38"/>
      <c r="B69" s="39" t="s">
        <v>43</v>
      </c>
      <c r="C69" s="38"/>
      <c r="D69" s="38">
        <f t="shared" si="33"/>
        <v>200</v>
      </c>
      <c r="E69" s="38">
        <f t="shared" si="34"/>
        <v>200</v>
      </c>
      <c r="F69" s="38">
        <v>200</v>
      </c>
      <c r="G69" s="141"/>
      <c r="H69" s="40">
        <v>100</v>
      </c>
      <c r="I69" s="72"/>
      <c r="J69" s="78" t="str">
        <f t="shared" si="35"/>
        <v/>
      </c>
      <c r="K69" s="78" t="str">
        <f>IF(J69="","",J69/J$94*100)</f>
        <v/>
      </c>
      <c r="L69" s="78" t="str">
        <f t="shared" si="36"/>
        <v/>
      </c>
      <c r="M69" s="78" t="str">
        <f>IF(L69="","",L69/L$94*100)</f>
        <v/>
      </c>
      <c r="N69" s="91" t="str">
        <f t="shared" si="37"/>
        <v/>
      </c>
      <c r="O69" s="91" t="str">
        <f t="shared" si="38"/>
        <v/>
      </c>
      <c r="P69" s="91" t="str">
        <f t="shared" si="39"/>
        <v/>
      </c>
      <c r="Q69" s="44" t="str">
        <f>IF(M69="","",P$103*K69/100)</f>
        <v/>
      </c>
    </row>
    <row r="70" spans="1:17" s="42" customFormat="1" ht="11.25" customHeight="1" x14ac:dyDescent="0.2">
      <c r="A70" s="38"/>
      <c r="B70" s="39" t="s">
        <v>45</v>
      </c>
      <c r="C70" s="38"/>
      <c r="D70" s="38">
        <f t="shared" si="33"/>
        <v>160</v>
      </c>
      <c r="E70" s="38">
        <f t="shared" si="34"/>
        <v>160</v>
      </c>
      <c r="F70" s="38">
        <v>160</v>
      </c>
      <c r="G70" s="141"/>
      <c r="H70" s="40">
        <v>100</v>
      </c>
      <c r="I70" s="72"/>
      <c r="J70" s="78" t="str">
        <f t="shared" si="35"/>
        <v/>
      </c>
      <c r="K70" s="78" t="str">
        <f>IF(J70="","",J70/J$94*100)</f>
        <v/>
      </c>
      <c r="L70" s="78" t="str">
        <f t="shared" si="36"/>
        <v/>
      </c>
      <c r="M70" s="78" t="str">
        <f>IF(L70="","",L70/L$94*100)</f>
        <v/>
      </c>
      <c r="N70" s="91" t="str">
        <f t="shared" si="37"/>
        <v/>
      </c>
      <c r="O70" s="91" t="str">
        <f t="shared" si="38"/>
        <v/>
      </c>
      <c r="P70" s="91" t="str">
        <f t="shared" si="39"/>
        <v/>
      </c>
      <c r="Q70" s="44" t="str">
        <f>IF(M70="","",P$103*K70/100)</f>
        <v/>
      </c>
    </row>
    <row r="71" spans="1:17" s="42" customFormat="1" ht="11.25" customHeight="1" x14ac:dyDescent="0.2">
      <c r="A71" s="38"/>
      <c r="B71" s="39" t="s">
        <v>106</v>
      </c>
      <c r="C71" s="38"/>
      <c r="D71" s="38">
        <f t="shared" si="33"/>
        <v>18</v>
      </c>
      <c r="E71" s="38">
        <f t="shared" si="34"/>
        <v>1.8</v>
      </c>
      <c r="F71" s="38">
        <v>1.8</v>
      </c>
      <c r="G71" s="141"/>
      <c r="H71" s="60">
        <v>1000</v>
      </c>
      <c r="I71" s="72"/>
      <c r="J71" s="78" t="str">
        <f t="shared" si="35"/>
        <v/>
      </c>
      <c r="K71" s="78" t="str">
        <f>IF(J71="","",J71/J$94*100)</f>
        <v/>
      </c>
      <c r="L71" s="78" t="str">
        <f t="shared" si="36"/>
        <v/>
      </c>
      <c r="M71" s="78" t="str">
        <f>IF(L71="","",L71/L$94*100)</f>
        <v/>
      </c>
      <c r="N71" s="91" t="str">
        <f t="shared" si="37"/>
        <v/>
      </c>
      <c r="O71" s="91" t="str">
        <f t="shared" si="38"/>
        <v/>
      </c>
      <c r="P71" s="91" t="str">
        <f t="shared" si="39"/>
        <v/>
      </c>
      <c r="Q71" s="44" t="str">
        <f>IF(M71="","",P$103*K71/100)</f>
        <v/>
      </c>
    </row>
    <row r="72" spans="1:17" s="42" customFormat="1" ht="11.25" customHeight="1" x14ac:dyDescent="0.2">
      <c r="A72" s="38"/>
      <c r="B72" s="39" t="s">
        <v>107</v>
      </c>
      <c r="C72" s="38"/>
      <c r="D72" s="38">
        <f t="shared" si="33"/>
        <v>16.8</v>
      </c>
      <c r="E72" s="38">
        <f t="shared" si="34"/>
        <v>1.2</v>
      </c>
      <c r="F72" s="38">
        <v>1.2</v>
      </c>
      <c r="G72" s="141"/>
      <c r="H72" s="60">
        <v>1400</v>
      </c>
      <c r="I72" s="72"/>
      <c r="J72" s="78" t="str">
        <f t="shared" si="35"/>
        <v/>
      </c>
      <c r="K72" s="78" t="str">
        <f>IF(J72="","",J72/J$94*100)</f>
        <v/>
      </c>
      <c r="L72" s="78" t="str">
        <f t="shared" si="36"/>
        <v/>
      </c>
      <c r="M72" s="78" t="str">
        <f>IF(L72="","",L72/L$94*100)</f>
        <v/>
      </c>
      <c r="N72" s="91" t="str">
        <f t="shared" si="37"/>
        <v/>
      </c>
      <c r="O72" s="91" t="str">
        <f t="shared" si="38"/>
        <v/>
      </c>
      <c r="P72" s="91" t="str">
        <f t="shared" si="39"/>
        <v/>
      </c>
      <c r="Q72" s="44" t="str">
        <f>IF(M72="","",P$103*K72/100)</f>
        <v/>
      </c>
    </row>
    <row r="73" spans="1:17" s="42" customFormat="1" ht="11.25" customHeight="1" x14ac:dyDescent="0.2">
      <c r="A73" s="38"/>
      <c r="B73" s="39" t="s">
        <v>87</v>
      </c>
      <c r="C73" s="38"/>
      <c r="D73" s="38">
        <f t="shared" si="33"/>
        <v>29</v>
      </c>
      <c r="E73" s="38">
        <f t="shared" si="34"/>
        <v>29</v>
      </c>
      <c r="F73" s="38">
        <v>29</v>
      </c>
      <c r="G73" s="141"/>
      <c r="H73" s="60">
        <v>100</v>
      </c>
      <c r="I73" s="72"/>
      <c r="J73" s="78" t="str">
        <f t="shared" ref="J73" si="40">IF(I73="","",I73*E73/100)</f>
        <v/>
      </c>
      <c r="K73" s="78" t="str">
        <f>IF(J73="","",J73/J$94*100)</f>
        <v/>
      </c>
      <c r="L73" s="78" t="str">
        <f t="shared" ref="L73" si="41">IF(I73=0,"",$K73/D73)</f>
        <v/>
      </c>
      <c r="M73" s="78" t="str">
        <f>IF(L73="","",L73/L$94*100)</f>
        <v/>
      </c>
      <c r="N73" s="91" t="str">
        <f t="shared" ref="N73" si="42">IF(L73="","",D73*I73/100)</f>
        <v/>
      </c>
      <c r="O73" s="91" t="str">
        <f t="shared" ref="O73" si="43">IF(L73="","",D73*K73/100)</f>
        <v/>
      </c>
      <c r="P73" s="91" t="str">
        <f t="shared" ref="P73" si="44">IF(L73="","",D73*M73/100)</f>
        <v/>
      </c>
      <c r="Q73" s="44" t="str">
        <f>IF(M73="","",P$103*K73/100)</f>
        <v/>
      </c>
    </row>
    <row r="74" spans="1:17" s="42" customFormat="1" ht="11.25" customHeight="1" x14ac:dyDescent="0.2">
      <c r="A74" s="38"/>
      <c r="B74" s="39" t="s">
        <v>44</v>
      </c>
      <c r="C74" s="38"/>
      <c r="D74" s="38">
        <f t="shared" si="33"/>
        <v>35</v>
      </c>
      <c r="E74" s="38">
        <f t="shared" si="34"/>
        <v>3.5</v>
      </c>
      <c r="F74" s="38">
        <v>3.5</v>
      </c>
      <c r="G74" s="141"/>
      <c r="H74" s="40">
        <v>1000</v>
      </c>
      <c r="I74" s="72"/>
      <c r="J74" s="78" t="str">
        <f t="shared" si="35"/>
        <v/>
      </c>
      <c r="K74" s="78" t="str">
        <f>IF(J74="","",J74/J$94*100)</f>
        <v/>
      </c>
      <c r="L74" s="78" t="str">
        <f t="shared" si="36"/>
        <v/>
      </c>
      <c r="M74" s="78" t="str">
        <f>IF(L74="","",L74/L$94*100)</f>
        <v/>
      </c>
      <c r="N74" s="91" t="str">
        <f t="shared" si="37"/>
        <v/>
      </c>
      <c r="O74" s="91" t="str">
        <f t="shared" si="38"/>
        <v/>
      </c>
      <c r="P74" s="91" t="str">
        <f t="shared" si="39"/>
        <v/>
      </c>
      <c r="Q74" s="44" t="str">
        <f>IF(M74="","",P$103*K74/100)</f>
        <v/>
      </c>
    </row>
    <row r="75" spans="1:17" s="42" customFormat="1" ht="11.25" customHeight="1" x14ac:dyDescent="0.2">
      <c r="A75" s="38"/>
      <c r="B75" s="39" t="s">
        <v>108</v>
      </c>
      <c r="C75" s="38"/>
      <c r="D75" s="38">
        <f t="shared" si="33"/>
        <v>70</v>
      </c>
      <c r="E75" s="38">
        <f t="shared" si="34"/>
        <v>50</v>
      </c>
      <c r="F75" s="40">
        <v>50</v>
      </c>
      <c r="G75" s="141"/>
      <c r="H75" s="60">
        <v>140</v>
      </c>
      <c r="I75" s="72"/>
      <c r="J75" s="78" t="str">
        <f t="shared" si="35"/>
        <v/>
      </c>
      <c r="K75" s="78" t="str">
        <f>IF(J75="","",J75/J$94*100)</f>
        <v/>
      </c>
      <c r="L75" s="78" t="str">
        <f t="shared" si="36"/>
        <v/>
      </c>
      <c r="M75" s="78" t="str">
        <f>IF(L75="","",L75/L$94*100)</f>
        <v/>
      </c>
      <c r="N75" s="91" t="str">
        <f t="shared" si="37"/>
        <v/>
      </c>
      <c r="O75" s="91" t="str">
        <f t="shared" si="38"/>
        <v/>
      </c>
      <c r="P75" s="91" t="str">
        <f t="shared" si="39"/>
        <v/>
      </c>
      <c r="Q75" s="44" t="str">
        <f>IF(M75="","",P$103*K75/100)</f>
        <v/>
      </c>
    </row>
    <row r="76" spans="1:17" s="42" customFormat="1" ht="11.25" customHeight="1" x14ac:dyDescent="0.2">
      <c r="A76" s="38"/>
      <c r="B76" s="39" t="s">
        <v>109</v>
      </c>
      <c r="C76" s="38"/>
      <c r="D76" s="38">
        <f t="shared" si="33"/>
        <v>30</v>
      </c>
      <c r="E76" s="38">
        <f t="shared" si="34"/>
        <v>2.5</v>
      </c>
      <c r="F76" s="40">
        <v>2.5</v>
      </c>
      <c r="G76" s="141"/>
      <c r="H76" s="60">
        <v>1200</v>
      </c>
      <c r="I76" s="72"/>
      <c r="J76" s="78" t="str">
        <f t="shared" si="35"/>
        <v/>
      </c>
      <c r="K76" s="78" t="str">
        <f>IF(J76="","",J76/J$94*100)</f>
        <v/>
      </c>
      <c r="L76" s="78" t="str">
        <f t="shared" si="36"/>
        <v/>
      </c>
      <c r="M76" s="78" t="str">
        <f>IF(L76="","",L76/L$94*100)</f>
        <v/>
      </c>
      <c r="N76" s="91" t="str">
        <f t="shared" si="37"/>
        <v/>
      </c>
      <c r="O76" s="91" t="str">
        <f t="shared" si="38"/>
        <v/>
      </c>
      <c r="P76" s="91" t="str">
        <f t="shared" si="39"/>
        <v/>
      </c>
      <c r="Q76" s="44" t="str">
        <f>IF(M76="","",P$103*K76/100)</f>
        <v/>
      </c>
    </row>
    <row r="77" spans="1:17" s="42" customFormat="1" ht="11.25" customHeight="1" x14ac:dyDescent="0.2">
      <c r="A77" s="38"/>
      <c r="B77" s="39" t="s">
        <v>110</v>
      </c>
      <c r="C77" s="38"/>
      <c r="D77" s="38">
        <f t="shared" si="33"/>
        <v>10</v>
      </c>
      <c r="E77" s="38">
        <f t="shared" si="34"/>
        <v>1</v>
      </c>
      <c r="F77" s="40">
        <v>1</v>
      </c>
      <c r="G77" s="141"/>
      <c r="H77" s="60">
        <v>1000</v>
      </c>
      <c r="I77" s="72"/>
      <c r="J77" s="78" t="str">
        <f t="shared" si="35"/>
        <v/>
      </c>
      <c r="K77" s="78" t="str">
        <f>IF(J77="","",J77/J$94*100)</f>
        <v/>
      </c>
      <c r="L77" s="78" t="str">
        <f t="shared" si="36"/>
        <v/>
      </c>
      <c r="M77" s="78" t="str">
        <f>IF(L77="","",L77/L$94*100)</f>
        <v/>
      </c>
      <c r="N77" s="91" t="str">
        <f t="shared" si="37"/>
        <v/>
      </c>
      <c r="O77" s="91" t="str">
        <f t="shared" si="38"/>
        <v/>
      </c>
      <c r="P77" s="91" t="str">
        <f t="shared" si="39"/>
        <v/>
      </c>
      <c r="Q77" s="44" t="str">
        <f>IF(M77="","",P$103*K77/100)</f>
        <v/>
      </c>
    </row>
    <row r="78" spans="1:17" s="42" customFormat="1" ht="11.25" customHeight="1" x14ac:dyDescent="0.2">
      <c r="A78" s="38"/>
      <c r="B78" s="39" t="s">
        <v>111</v>
      </c>
      <c r="C78" s="38"/>
      <c r="D78" s="38">
        <f t="shared" si="33"/>
        <v>120</v>
      </c>
      <c r="E78" s="38">
        <f t="shared" si="34"/>
        <v>40</v>
      </c>
      <c r="F78" s="40">
        <v>40</v>
      </c>
      <c r="G78" s="141"/>
      <c r="H78" s="60">
        <v>300</v>
      </c>
      <c r="I78" s="72"/>
      <c r="J78" s="78" t="str">
        <f t="shared" si="35"/>
        <v/>
      </c>
      <c r="K78" s="78" t="str">
        <f>IF(J78="","",J78/J$94*100)</f>
        <v/>
      </c>
      <c r="L78" s="78" t="str">
        <f t="shared" si="36"/>
        <v/>
      </c>
      <c r="M78" s="78" t="str">
        <f>IF(L78="","",L78/L$94*100)</f>
        <v/>
      </c>
      <c r="N78" s="91" t="str">
        <f t="shared" si="37"/>
        <v/>
      </c>
      <c r="O78" s="91" t="str">
        <f t="shared" si="38"/>
        <v/>
      </c>
      <c r="P78" s="91" t="str">
        <f t="shared" si="39"/>
        <v/>
      </c>
      <c r="Q78" s="44" t="str">
        <f>IF(M78="","",P$103*K78/100)</f>
        <v/>
      </c>
    </row>
    <row r="79" spans="1:17" s="42" customFormat="1" ht="11.25" customHeight="1" x14ac:dyDescent="0.2">
      <c r="A79" s="38"/>
      <c r="B79" s="39" t="s">
        <v>48</v>
      </c>
      <c r="C79" s="38"/>
      <c r="D79" s="38">
        <f t="shared" si="33"/>
        <v>14.4</v>
      </c>
      <c r="E79" s="38">
        <f t="shared" si="34"/>
        <v>1.2</v>
      </c>
      <c r="F79" s="40">
        <v>1.2</v>
      </c>
      <c r="G79" s="141"/>
      <c r="H79" s="40">
        <v>1200</v>
      </c>
      <c r="I79" s="72"/>
      <c r="J79" s="78" t="str">
        <f t="shared" si="35"/>
        <v/>
      </c>
      <c r="K79" s="78" t="str">
        <f>IF(J79="","",J79/J$94*100)</f>
        <v/>
      </c>
      <c r="L79" s="78" t="str">
        <f t="shared" si="36"/>
        <v/>
      </c>
      <c r="M79" s="78" t="str">
        <f>IF(L79="","",L79/L$94*100)</f>
        <v/>
      </c>
      <c r="N79" s="91" t="str">
        <f t="shared" si="37"/>
        <v/>
      </c>
      <c r="O79" s="91" t="str">
        <f t="shared" si="38"/>
        <v/>
      </c>
      <c r="P79" s="91" t="str">
        <f t="shared" si="39"/>
        <v/>
      </c>
      <c r="Q79" s="44" t="str">
        <f>IF(M79="","",P$103*K79/100)</f>
        <v/>
      </c>
    </row>
    <row r="80" spans="1:17" s="42" customFormat="1" ht="11.25" customHeight="1" x14ac:dyDescent="0.2">
      <c r="A80" s="38"/>
      <c r="B80" s="39" t="s">
        <v>112</v>
      </c>
      <c r="C80" s="38"/>
      <c r="D80" s="38">
        <f t="shared" si="33"/>
        <v>144</v>
      </c>
      <c r="E80" s="38">
        <f t="shared" si="34"/>
        <v>120</v>
      </c>
      <c r="F80" s="40">
        <v>120</v>
      </c>
      <c r="G80" s="141"/>
      <c r="H80" s="60">
        <v>120</v>
      </c>
      <c r="I80" s="72"/>
      <c r="J80" s="78" t="str">
        <f t="shared" si="35"/>
        <v/>
      </c>
      <c r="K80" s="78" t="str">
        <f>IF(J80="","",J80/J$94*100)</f>
        <v/>
      </c>
      <c r="L80" s="78" t="str">
        <f t="shared" si="36"/>
        <v/>
      </c>
      <c r="M80" s="78" t="str">
        <f>IF(L80="","",L80/L$94*100)</f>
        <v/>
      </c>
      <c r="N80" s="91" t="str">
        <f t="shared" si="37"/>
        <v/>
      </c>
      <c r="O80" s="91" t="str">
        <f t="shared" si="38"/>
        <v/>
      </c>
      <c r="P80" s="91" t="str">
        <f t="shared" si="39"/>
        <v/>
      </c>
      <c r="Q80" s="44" t="str">
        <f>IF(M80="","",P$103*K80/100)</f>
        <v/>
      </c>
    </row>
    <row r="81" spans="1:17" s="42" customFormat="1" ht="11.25" customHeight="1" x14ac:dyDescent="0.2">
      <c r="A81" s="38"/>
      <c r="B81" s="39" t="s">
        <v>49</v>
      </c>
      <c r="C81" s="38"/>
      <c r="D81" s="38">
        <f t="shared" si="33"/>
        <v>20.9</v>
      </c>
      <c r="E81" s="38">
        <f t="shared" si="34"/>
        <v>1.9</v>
      </c>
      <c r="F81" s="40">
        <v>1.9</v>
      </c>
      <c r="G81" s="141"/>
      <c r="H81" s="40">
        <v>1100</v>
      </c>
      <c r="I81" s="72"/>
      <c r="J81" s="78" t="str">
        <f t="shared" si="35"/>
        <v/>
      </c>
      <c r="K81" s="78" t="str">
        <f>IF(J81="","",J81/J$94*100)</f>
        <v/>
      </c>
      <c r="L81" s="78" t="str">
        <f t="shared" si="36"/>
        <v/>
      </c>
      <c r="M81" s="78" t="str">
        <f>IF(L81="","",L81/L$94*100)</f>
        <v/>
      </c>
      <c r="N81" s="91" t="str">
        <f t="shared" si="37"/>
        <v/>
      </c>
      <c r="O81" s="91" t="str">
        <f t="shared" si="38"/>
        <v/>
      </c>
      <c r="P81" s="91" t="str">
        <f t="shared" si="39"/>
        <v/>
      </c>
      <c r="Q81" s="44" t="str">
        <f>IF(M81="","",P$103*K81/100)</f>
        <v/>
      </c>
    </row>
    <row r="82" spans="1:17" s="42" customFormat="1" ht="11.25" customHeight="1" x14ac:dyDescent="0.2">
      <c r="A82" s="38"/>
      <c r="B82" s="39" t="s">
        <v>114</v>
      </c>
      <c r="C82" s="38"/>
      <c r="D82" s="38">
        <f t="shared" si="33"/>
        <v>19.8</v>
      </c>
      <c r="E82" s="38">
        <f t="shared" si="34"/>
        <v>2.2000000000000002</v>
      </c>
      <c r="F82" s="40">
        <v>2.2000000000000002</v>
      </c>
      <c r="G82" s="141"/>
      <c r="H82" s="60">
        <v>900</v>
      </c>
      <c r="I82" s="72"/>
      <c r="J82" s="78" t="str">
        <f t="shared" si="35"/>
        <v/>
      </c>
      <c r="K82" s="78" t="str">
        <f>IF(J82="","",J82/J$94*100)</f>
        <v/>
      </c>
      <c r="L82" s="78" t="str">
        <f t="shared" si="36"/>
        <v/>
      </c>
      <c r="M82" s="78" t="str">
        <f>IF(L82="","",L82/L$94*100)</f>
        <v/>
      </c>
      <c r="N82" s="91" t="str">
        <f t="shared" si="37"/>
        <v/>
      </c>
      <c r="O82" s="91" t="str">
        <f t="shared" si="38"/>
        <v/>
      </c>
      <c r="P82" s="91" t="str">
        <f t="shared" si="39"/>
        <v/>
      </c>
      <c r="Q82" s="44" t="str">
        <f>IF(M82="","",P$103*K82/100)</f>
        <v/>
      </c>
    </row>
    <row r="83" spans="1:17" s="42" customFormat="1" ht="11.25" customHeight="1" x14ac:dyDescent="0.2">
      <c r="A83" s="38"/>
      <c r="B83" s="39" t="s">
        <v>115</v>
      </c>
      <c r="C83" s="38"/>
      <c r="D83" s="38">
        <f t="shared" si="33"/>
        <v>12</v>
      </c>
      <c r="E83" s="38">
        <f t="shared" si="34"/>
        <v>0.8</v>
      </c>
      <c r="F83" s="40">
        <v>0.8</v>
      </c>
      <c r="G83" s="141"/>
      <c r="H83" s="60">
        <v>1500</v>
      </c>
      <c r="I83" s="72"/>
      <c r="J83" s="78" t="str">
        <f t="shared" si="35"/>
        <v/>
      </c>
      <c r="K83" s="78" t="str">
        <f>IF(J83="","",J83/J$94*100)</f>
        <v/>
      </c>
      <c r="L83" s="78" t="str">
        <f t="shared" si="36"/>
        <v/>
      </c>
      <c r="M83" s="78" t="str">
        <f>IF(L83="","",L83/L$94*100)</f>
        <v/>
      </c>
      <c r="N83" s="91" t="str">
        <f t="shared" si="37"/>
        <v/>
      </c>
      <c r="O83" s="91" t="str">
        <f t="shared" si="38"/>
        <v/>
      </c>
      <c r="P83" s="91" t="str">
        <f t="shared" si="39"/>
        <v/>
      </c>
      <c r="Q83" s="44" t="str">
        <f>IF(M83="","",P$103*K83/100)</f>
        <v/>
      </c>
    </row>
    <row r="84" spans="1:17" s="42" customFormat="1" ht="11.25" customHeight="1" x14ac:dyDescent="0.2">
      <c r="A84" s="38"/>
      <c r="B84" s="39" t="s">
        <v>50</v>
      </c>
      <c r="C84" s="38"/>
      <c r="D84" s="38">
        <f t="shared" si="33"/>
        <v>35</v>
      </c>
      <c r="E84" s="38">
        <f t="shared" si="34"/>
        <v>3.5</v>
      </c>
      <c r="F84" s="40">
        <v>3.5</v>
      </c>
      <c r="G84" s="141"/>
      <c r="H84" s="40">
        <v>1000</v>
      </c>
      <c r="I84" s="72"/>
      <c r="J84" s="78" t="str">
        <f t="shared" si="35"/>
        <v/>
      </c>
      <c r="K84" s="78" t="str">
        <f>IF(J84="","",J84/J$94*100)</f>
        <v/>
      </c>
      <c r="L84" s="78" t="str">
        <f t="shared" si="36"/>
        <v/>
      </c>
      <c r="M84" s="78" t="str">
        <f>IF(L84="","",L84/L$94*100)</f>
        <v/>
      </c>
      <c r="N84" s="91" t="str">
        <f t="shared" si="37"/>
        <v/>
      </c>
      <c r="O84" s="91" t="str">
        <f t="shared" si="38"/>
        <v/>
      </c>
      <c r="P84" s="91" t="str">
        <f t="shared" si="39"/>
        <v/>
      </c>
      <c r="Q84" s="44" t="str">
        <f>IF(M84="","",P$103*K84/100)</f>
        <v/>
      </c>
    </row>
    <row r="85" spans="1:17" s="42" customFormat="1" ht="11.25" customHeight="1" x14ac:dyDescent="0.2">
      <c r="A85" s="38"/>
      <c r="B85" s="39" t="s">
        <v>116</v>
      </c>
      <c r="C85" s="38"/>
      <c r="D85" s="38">
        <f t="shared" si="33"/>
        <v>144</v>
      </c>
      <c r="E85" s="38">
        <f t="shared" si="34"/>
        <v>180</v>
      </c>
      <c r="F85" s="40">
        <v>180</v>
      </c>
      <c r="G85" s="141"/>
      <c r="H85" s="60">
        <v>80</v>
      </c>
      <c r="I85" s="72"/>
      <c r="J85" s="78" t="str">
        <f t="shared" si="35"/>
        <v/>
      </c>
      <c r="K85" s="78" t="str">
        <f>IF(J85="","",J85/J$94*100)</f>
        <v/>
      </c>
      <c r="L85" s="78" t="str">
        <f t="shared" si="36"/>
        <v/>
      </c>
      <c r="M85" s="78" t="str">
        <f>IF(L85="","",L85/L$94*100)</f>
        <v/>
      </c>
      <c r="N85" s="91" t="str">
        <f t="shared" si="37"/>
        <v/>
      </c>
      <c r="O85" s="91" t="str">
        <f t="shared" si="38"/>
        <v/>
      </c>
      <c r="P85" s="91" t="str">
        <f t="shared" si="39"/>
        <v/>
      </c>
      <c r="Q85" s="44" t="str">
        <f>IF(M85="","",P$103*K85/100)</f>
        <v/>
      </c>
    </row>
    <row r="86" spans="1:17" s="42" customFormat="1" ht="11.25" customHeight="1" x14ac:dyDescent="0.2">
      <c r="A86" s="38"/>
      <c r="B86" s="39" t="s">
        <v>51</v>
      </c>
      <c r="C86" s="38"/>
      <c r="D86" s="38">
        <f t="shared" si="33"/>
        <v>140</v>
      </c>
      <c r="E86" s="38">
        <f t="shared" si="34"/>
        <v>70</v>
      </c>
      <c r="F86" s="40">
        <v>70</v>
      </c>
      <c r="G86" s="141"/>
      <c r="H86" s="40">
        <v>200</v>
      </c>
      <c r="I86" s="72"/>
      <c r="J86" s="78" t="str">
        <f t="shared" si="35"/>
        <v/>
      </c>
      <c r="K86" s="78" t="str">
        <f>IF(J86="","",J86/J$94*100)</f>
        <v/>
      </c>
      <c r="L86" s="78" t="str">
        <f t="shared" si="36"/>
        <v/>
      </c>
      <c r="M86" s="78" t="str">
        <f>IF(L86="","",L86/L$94*100)</f>
        <v/>
      </c>
      <c r="N86" s="91" t="str">
        <f t="shared" si="37"/>
        <v/>
      </c>
      <c r="O86" s="91" t="str">
        <f t="shared" si="38"/>
        <v/>
      </c>
      <c r="P86" s="91" t="str">
        <f t="shared" si="39"/>
        <v/>
      </c>
      <c r="Q86" s="44" t="str">
        <f>IF(M86="","",P$103*K86/100)</f>
        <v/>
      </c>
    </row>
    <row r="87" spans="1:17" s="42" customFormat="1" ht="11.25" customHeight="1" x14ac:dyDescent="0.2">
      <c r="A87" s="38"/>
      <c r="B87" s="39" t="s">
        <v>117</v>
      </c>
      <c r="C87" s="38"/>
      <c r="D87" s="38">
        <f t="shared" si="33"/>
        <v>36</v>
      </c>
      <c r="E87" s="38">
        <f t="shared" si="34"/>
        <v>3.6</v>
      </c>
      <c r="F87" s="40">
        <v>3.6</v>
      </c>
      <c r="G87" s="141"/>
      <c r="H87" s="60">
        <v>1000</v>
      </c>
      <c r="I87" s="72"/>
      <c r="J87" s="78" t="str">
        <f t="shared" si="35"/>
        <v/>
      </c>
      <c r="K87" s="78" t="str">
        <f>IF(J87="","",J87/J$94*100)</f>
        <v/>
      </c>
      <c r="L87" s="78" t="str">
        <f t="shared" si="36"/>
        <v/>
      </c>
      <c r="M87" s="78" t="str">
        <f>IF(L87="","",L87/L$94*100)</f>
        <v/>
      </c>
      <c r="N87" s="91" t="str">
        <f t="shared" si="37"/>
        <v/>
      </c>
      <c r="O87" s="91" t="str">
        <f t="shared" si="38"/>
        <v/>
      </c>
      <c r="P87" s="91" t="str">
        <f t="shared" si="39"/>
        <v/>
      </c>
      <c r="Q87" s="44" t="str">
        <f>IF(M87="","",P$103*K87/100)</f>
        <v/>
      </c>
    </row>
    <row r="88" spans="1:17" s="42" customFormat="1" ht="11.25" customHeight="1" x14ac:dyDescent="0.2">
      <c r="A88" s="38"/>
      <c r="B88" s="39" t="s">
        <v>118</v>
      </c>
      <c r="C88" s="38"/>
      <c r="D88" s="38">
        <f t="shared" si="33"/>
        <v>20</v>
      </c>
      <c r="E88" s="38">
        <f t="shared" si="34"/>
        <v>2</v>
      </c>
      <c r="F88" s="40">
        <v>2</v>
      </c>
      <c r="G88" s="141"/>
      <c r="H88" s="60">
        <v>1000</v>
      </c>
      <c r="I88" s="72"/>
      <c r="J88" s="78" t="str">
        <f t="shared" si="35"/>
        <v/>
      </c>
      <c r="K88" s="78" t="str">
        <f>IF(J88="","",J88/J$94*100)</f>
        <v/>
      </c>
      <c r="L88" s="78" t="str">
        <f t="shared" si="36"/>
        <v/>
      </c>
      <c r="M88" s="78" t="str">
        <f>IF(L88="","",L88/L$94*100)</f>
        <v/>
      </c>
      <c r="N88" s="91" t="str">
        <f t="shared" si="37"/>
        <v/>
      </c>
      <c r="O88" s="91" t="str">
        <f t="shared" si="38"/>
        <v/>
      </c>
      <c r="P88" s="91" t="str">
        <f t="shared" si="39"/>
        <v/>
      </c>
      <c r="Q88" s="44" t="str">
        <f>IF(M88="","",P$103*K88/100)</f>
        <v/>
      </c>
    </row>
    <row r="89" spans="1:17" s="42" customFormat="1" ht="11.25" customHeight="1" x14ac:dyDescent="0.2">
      <c r="A89" s="38"/>
      <c r="B89" s="39" t="s">
        <v>46</v>
      </c>
      <c r="C89" s="38"/>
      <c r="D89" s="38">
        <f t="shared" si="33"/>
        <v>250</v>
      </c>
      <c r="E89" s="38">
        <f t="shared" si="34"/>
        <v>250</v>
      </c>
      <c r="F89" s="40">
        <v>250</v>
      </c>
      <c r="G89" s="141"/>
      <c r="H89" s="40">
        <v>100</v>
      </c>
      <c r="I89" s="72"/>
      <c r="J89" s="78" t="str">
        <f t="shared" si="35"/>
        <v/>
      </c>
      <c r="K89" s="78" t="str">
        <f>IF(J89="","",J89/J$94*100)</f>
        <v/>
      </c>
      <c r="L89" s="78" t="str">
        <f t="shared" si="36"/>
        <v/>
      </c>
      <c r="M89" s="78" t="str">
        <f>IF(L89="","",L89/L$94*100)</f>
        <v/>
      </c>
      <c r="N89" s="91" t="str">
        <f t="shared" si="37"/>
        <v/>
      </c>
      <c r="O89" s="91" t="str">
        <f t="shared" si="38"/>
        <v/>
      </c>
      <c r="P89" s="91" t="str">
        <f t="shared" si="39"/>
        <v/>
      </c>
      <c r="Q89" s="44" t="str">
        <f>IF(M89="","",P$103*K89/100)</f>
        <v/>
      </c>
    </row>
    <row r="90" spans="1:17" s="42" customFormat="1" ht="11.25" customHeight="1" x14ac:dyDescent="0.2">
      <c r="A90" s="38"/>
      <c r="B90" s="39" t="s">
        <v>52</v>
      </c>
      <c r="C90" s="38"/>
      <c r="D90" s="38">
        <f t="shared" si="33"/>
        <v>11.2</v>
      </c>
      <c r="E90" s="38">
        <f t="shared" si="34"/>
        <v>0.7</v>
      </c>
      <c r="F90" s="40">
        <v>0.7</v>
      </c>
      <c r="G90" s="141"/>
      <c r="H90" s="40">
        <v>1600</v>
      </c>
      <c r="I90" s="72"/>
      <c r="J90" s="78" t="str">
        <f t="shared" si="35"/>
        <v/>
      </c>
      <c r="K90" s="78" t="str">
        <f>IF(J90="","",J90/J$94*100)</f>
        <v/>
      </c>
      <c r="L90" s="78" t="str">
        <f t="shared" si="36"/>
        <v/>
      </c>
      <c r="M90" s="78" t="str">
        <f>IF(L90="","",L90/L$94*100)</f>
        <v/>
      </c>
      <c r="N90" s="91" t="str">
        <f t="shared" si="37"/>
        <v/>
      </c>
      <c r="O90" s="91" t="str">
        <f t="shared" si="38"/>
        <v/>
      </c>
      <c r="P90" s="91" t="str">
        <f t="shared" si="39"/>
        <v/>
      </c>
      <c r="Q90" s="44" t="str">
        <f>IF(M90="","",P$103*K90/100)</f>
        <v/>
      </c>
    </row>
    <row r="91" spans="1:17" s="42" customFormat="1" ht="11.25" customHeight="1" x14ac:dyDescent="0.2">
      <c r="A91" s="38"/>
      <c r="B91" s="39" t="s">
        <v>53</v>
      </c>
      <c r="C91" s="38"/>
      <c r="D91" s="38">
        <f t="shared" si="33"/>
        <v>120</v>
      </c>
      <c r="E91" s="38">
        <f t="shared" si="34"/>
        <v>40</v>
      </c>
      <c r="F91" s="40">
        <v>40</v>
      </c>
      <c r="G91" s="141"/>
      <c r="H91" s="40">
        <v>300</v>
      </c>
      <c r="I91" s="72"/>
      <c r="J91" s="78" t="str">
        <f t="shared" si="35"/>
        <v/>
      </c>
      <c r="K91" s="78" t="str">
        <f>IF(J91="","",J91/J$94*100)</f>
        <v/>
      </c>
      <c r="L91" s="78" t="str">
        <f t="shared" si="36"/>
        <v/>
      </c>
      <c r="M91" s="78" t="str">
        <f>IF(L91="","",L91/L$94*100)</f>
        <v/>
      </c>
      <c r="N91" s="91" t="str">
        <f t="shared" si="37"/>
        <v/>
      </c>
      <c r="O91" s="91" t="str">
        <f t="shared" si="38"/>
        <v/>
      </c>
      <c r="P91" s="91" t="str">
        <f t="shared" si="39"/>
        <v/>
      </c>
      <c r="Q91" s="44" t="str">
        <f>IF(M91="","",P$103*K91/100)</f>
        <v/>
      </c>
    </row>
    <row r="92" spans="1:17" s="7" customFormat="1" ht="11.25" customHeight="1" x14ac:dyDescent="0.2">
      <c r="A92" s="14"/>
      <c r="B92" s="19"/>
      <c r="C92" s="14"/>
      <c r="D92" s="14"/>
      <c r="E92" s="38"/>
      <c r="F92" s="14"/>
      <c r="G92" s="145"/>
      <c r="H92" s="17"/>
      <c r="I92" s="72"/>
      <c r="J92" s="35" t="str">
        <f t="shared" si="28"/>
        <v/>
      </c>
      <c r="K92" s="35"/>
      <c r="L92" s="35" t="str">
        <f t="shared" si="30"/>
        <v/>
      </c>
      <c r="M92" s="35" t="str">
        <f>IF(L92="","",L92/L$94*100)</f>
        <v/>
      </c>
      <c r="N92" s="92" t="str">
        <f t="shared" si="32"/>
        <v/>
      </c>
      <c r="O92" s="92" t="str">
        <f t="shared" si="5"/>
        <v/>
      </c>
      <c r="P92" s="92" t="str">
        <f t="shared" si="6"/>
        <v/>
      </c>
      <c r="Q92" s="44" t="str">
        <f t="shared" ref="Q92:Q93" si="45">IF(M92="","",P$103*K92/100)</f>
        <v/>
      </c>
    </row>
    <row r="93" spans="1:17" s="7" customFormat="1" ht="12.75" customHeight="1" x14ac:dyDescent="0.2">
      <c r="A93" s="16"/>
      <c r="B93" s="18"/>
      <c r="C93" s="15"/>
      <c r="D93" s="15"/>
      <c r="E93" s="38"/>
      <c r="F93" s="15"/>
      <c r="G93" s="146"/>
      <c r="H93" s="18"/>
      <c r="I93" s="72"/>
      <c r="J93" s="36" t="str">
        <f t="shared" si="28"/>
        <v/>
      </c>
      <c r="K93" s="36" t="str">
        <f>IF(J93="","",J93/J$94*100)</f>
        <v/>
      </c>
      <c r="L93" s="36" t="str">
        <f t="shared" si="30"/>
        <v/>
      </c>
      <c r="M93" s="36" t="str">
        <f>IF(L93="","",L93/L$94*100)</f>
        <v/>
      </c>
      <c r="N93" s="93" t="str">
        <f t="shared" si="32"/>
        <v/>
      </c>
      <c r="O93" s="93" t="str">
        <f t="shared" si="5"/>
        <v/>
      </c>
      <c r="P93" s="93" t="str">
        <f t="shared" si="6"/>
        <v/>
      </c>
      <c r="Q93" s="44" t="str">
        <f t="shared" si="45"/>
        <v/>
      </c>
    </row>
    <row r="94" spans="1:17" s="42" customFormat="1" x14ac:dyDescent="0.2">
      <c r="A94" s="127" t="s">
        <v>37</v>
      </c>
      <c r="B94" s="57"/>
      <c r="C94" s="128"/>
      <c r="D94" s="57"/>
      <c r="E94" s="57"/>
      <c r="F94" s="57"/>
      <c r="G94" s="147"/>
      <c r="H94" s="57"/>
      <c r="I94" s="129">
        <f>SUM(I4:I93)</f>
        <v>0</v>
      </c>
      <c r="J94" s="47">
        <f>SUM(J4:J93)</f>
        <v>0</v>
      </c>
      <c r="K94" s="45">
        <f>SUM(K4:K93)</f>
        <v>0</v>
      </c>
      <c r="L94" s="47">
        <f>SUM(L4:L93)</f>
        <v>0</v>
      </c>
      <c r="M94" s="45">
        <f>SUM(M4:M93)</f>
        <v>0</v>
      </c>
      <c r="N94" s="130">
        <f>SUM(N4:N93)</f>
        <v>0</v>
      </c>
      <c r="O94" s="130">
        <f>SUM(O4:O93)</f>
        <v>0</v>
      </c>
      <c r="P94" s="130">
        <f>SUM(P4:P93)</f>
        <v>0</v>
      </c>
      <c r="Q94" s="165"/>
    </row>
    <row r="95" spans="1:17" s="5" customFormat="1" x14ac:dyDescent="0.2">
      <c r="A95" s="131" t="s">
        <v>34</v>
      </c>
      <c r="B95" s="132"/>
      <c r="C95" s="133"/>
      <c r="D95" s="132"/>
      <c r="E95" s="132"/>
      <c r="F95" s="132"/>
      <c r="G95" s="132"/>
      <c r="H95" s="132"/>
      <c r="I95" s="38"/>
      <c r="J95" s="134"/>
      <c r="K95" s="135">
        <f>SUM(K4:K17)</f>
        <v>0</v>
      </c>
      <c r="L95" s="136"/>
      <c r="M95" s="135">
        <f>SUM(M4:M17)</f>
        <v>0</v>
      </c>
      <c r="N95" s="139"/>
      <c r="O95" s="139"/>
      <c r="P95" s="139"/>
      <c r="Q95" s="162"/>
    </row>
    <row r="96" spans="1:17" s="5" customFormat="1" x14ac:dyDescent="0.2">
      <c r="A96" s="131" t="s">
        <v>31</v>
      </c>
      <c r="B96" s="132"/>
      <c r="C96" s="133"/>
      <c r="D96" s="132"/>
      <c r="E96" s="132"/>
      <c r="F96" s="132"/>
      <c r="G96" s="132"/>
      <c r="H96" s="132"/>
      <c r="I96" s="38"/>
      <c r="J96" s="134"/>
      <c r="K96" s="135">
        <f>SUM(K19:K21)</f>
        <v>0</v>
      </c>
      <c r="L96" s="136"/>
      <c r="M96" s="135">
        <f>SUM(M19:M21)</f>
        <v>0</v>
      </c>
      <c r="N96" s="139"/>
      <c r="O96" s="139"/>
      <c r="P96" s="139"/>
      <c r="Q96" s="136"/>
    </row>
    <row r="97" spans="1:17" s="5" customFormat="1" x14ac:dyDescent="0.2">
      <c r="A97" s="137" t="s">
        <v>33</v>
      </c>
      <c r="B97" s="40"/>
      <c r="C97" s="126"/>
      <c r="D97" s="40"/>
      <c r="E97" s="40"/>
      <c r="F97" s="40"/>
      <c r="G97" s="40"/>
      <c r="H97" s="40"/>
      <c r="I97" s="38"/>
      <c r="J97" s="134"/>
      <c r="K97" s="135">
        <f>SUM(K4:K21)</f>
        <v>0</v>
      </c>
      <c r="L97" s="136"/>
      <c r="M97" s="135">
        <f>SUM(M4:M21)</f>
        <v>0</v>
      </c>
      <c r="N97" s="139"/>
      <c r="O97" s="139"/>
      <c r="P97" s="139"/>
      <c r="Q97" s="136"/>
    </row>
    <row r="98" spans="1:17" s="5" customFormat="1" x14ac:dyDescent="0.2">
      <c r="A98" s="131" t="s">
        <v>32</v>
      </c>
      <c r="B98" s="132"/>
      <c r="C98" s="133"/>
      <c r="D98" s="132"/>
      <c r="E98" s="132"/>
      <c r="F98" s="132"/>
      <c r="G98" s="132"/>
      <c r="H98" s="132"/>
      <c r="I98" s="38"/>
      <c r="J98" s="134"/>
      <c r="K98" s="135">
        <f>SUM(K23:K31)</f>
        <v>0</v>
      </c>
      <c r="L98" s="136"/>
      <c r="M98" s="135">
        <f>SUM(M23:M31)</f>
        <v>0</v>
      </c>
      <c r="N98" s="139"/>
      <c r="O98" s="139"/>
      <c r="P98" s="139"/>
      <c r="Q98" s="136"/>
    </row>
    <row r="99" spans="1:17" s="5" customFormat="1" x14ac:dyDescent="0.2">
      <c r="A99" s="131" t="s">
        <v>29</v>
      </c>
      <c r="B99" s="132"/>
      <c r="C99" s="133"/>
      <c r="D99" s="132"/>
      <c r="E99" s="132"/>
      <c r="F99" s="132"/>
      <c r="G99" s="132"/>
      <c r="H99" s="132"/>
      <c r="I99" s="38"/>
      <c r="J99" s="134"/>
      <c r="K99" s="135">
        <f>SUM(K33:K59)</f>
        <v>0</v>
      </c>
      <c r="L99" s="136"/>
      <c r="M99" s="135">
        <f>SUM(M33:M59)</f>
        <v>0</v>
      </c>
      <c r="N99" s="139"/>
      <c r="O99" s="139"/>
      <c r="P99" s="139"/>
      <c r="Q99" s="136"/>
    </row>
    <row r="100" spans="1:17" s="9" customFormat="1" ht="28.5" customHeight="1" x14ac:dyDescent="0.2">
      <c r="A100" s="177" t="s">
        <v>60</v>
      </c>
      <c r="B100" s="178"/>
      <c r="C100" s="101" t="s">
        <v>72</v>
      </c>
      <c r="D100" s="30"/>
      <c r="E100" s="29"/>
      <c r="F100" s="29"/>
      <c r="G100" s="29"/>
      <c r="H100" s="31"/>
      <c r="I100" s="189" t="str">
        <f>IF(I94&gt;100,"",IF(I94&lt;100,"",IF(I4&gt;0,"Futterroggen nicht zulässig",IF(I28&gt;0,"Hafer nicht zulässig",IF(I29&gt;0,"Sommergerste nicht zulässig",IF(SUM(I7:I16)&gt;60,"nicht greeningfähig zu hoher Grasanteil",IF(MAX(I4:I93)&gt;60,"nicht greeningfähig zu hoher Anteil einer einzelnen Art",IF(COUNT(I4:I93)&lt;2,"nicht greeningfähig,da keine Mischung",IF(COUNT(I5,I6,I19:I93)&lt;1,"nicht greeningfähig, zu artenarm","Mischung ist greeningfähig")))))))))</f>
        <v/>
      </c>
      <c r="J100" s="190"/>
      <c r="K100" s="190"/>
      <c r="L100" s="190"/>
      <c r="M100" s="191"/>
      <c r="N100" s="108"/>
      <c r="O100" s="108"/>
      <c r="P100" s="108"/>
      <c r="Q100" s="163"/>
    </row>
    <row r="101" spans="1:17" s="28" customFormat="1" ht="33.75" customHeight="1" x14ac:dyDescent="0.2">
      <c r="A101" s="199"/>
      <c r="B101" s="200"/>
      <c r="C101" s="189" t="s">
        <v>120</v>
      </c>
      <c r="D101" s="190"/>
      <c r="E101" s="190"/>
      <c r="F101" s="190"/>
      <c r="G101" s="190"/>
      <c r="H101" s="111"/>
      <c r="I101" s="181" t="str">
        <f>IF(I94&gt;100,"",IF(I94&lt;100,"",IF(SUM(M61:M93)&gt;0,"Leguminosen sind nicht zulässig",IF(K99&gt;25,"zu hoher Anteil Arten, die nicht in Gr. I-III",IF(M95&gt;50,"winterhart, Herbstnut-zung zulässig",IF(M97&gt;50,"winterhart, keine Herbstnutzung zulässig",IF(SUM(M98+M99)&gt;50,"nicht winterhart, nur vor Mulchsaat","")))))))</f>
        <v/>
      </c>
      <c r="J101" s="182"/>
      <c r="K101" s="182"/>
      <c r="L101" s="182"/>
      <c r="M101" s="198"/>
      <c r="N101" s="109"/>
      <c r="O101" s="109"/>
      <c r="P101" s="109"/>
      <c r="Q101" s="163"/>
    </row>
    <row r="102" spans="1:17" s="9" customFormat="1" ht="19.5" customHeight="1" x14ac:dyDescent="0.25">
      <c r="A102" s="175" t="s">
        <v>73</v>
      </c>
      <c r="B102" s="176"/>
      <c r="C102" s="32" t="str">
        <f>M102</f>
        <v/>
      </c>
      <c r="D102" s="99"/>
      <c r="E102" s="99"/>
      <c r="F102" s="99"/>
      <c r="G102" s="99"/>
      <c r="H102" s="99"/>
      <c r="I102" s="112"/>
      <c r="J102" s="100"/>
      <c r="K102" s="100"/>
      <c r="L102" s="100"/>
      <c r="M102" s="113" t="str">
        <f>IF(I94&gt;100,"",IF(I94&lt;100,"",IF(SUM(M61:M93)&gt;0,"",IF(K99&gt;25,"",IF(M95&gt;50,"18",IF(M97&gt;50,"23",IF(SUM(M98+M99)&gt;50,"38","")))))))</f>
        <v/>
      </c>
      <c r="N102" s="110"/>
      <c r="O102" s="110"/>
      <c r="P102" s="110"/>
      <c r="Q102" s="164"/>
    </row>
    <row r="103" spans="1:17" ht="19.5" customHeight="1" x14ac:dyDescent="0.25">
      <c r="A103" s="175" t="s">
        <v>71</v>
      </c>
      <c r="B103" s="176" t="s">
        <v>69</v>
      </c>
      <c r="C103" s="105"/>
      <c r="D103" s="83"/>
      <c r="E103" s="83"/>
      <c r="F103" s="83"/>
      <c r="G103" s="83"/>
      <c r="H103" s="83"/>
      <c r="I103" s="104"/>
      <c r="J103" s="34"/>
      <c r="K103" s="84"/>
      <c r="L103" s="83"/>
      <c r="M103" s="166" t="s">
        <v>70</v>
      </c>
      <c r="N103" s="85">
        <f>N94</f>
        <v>0</v>
      </c>
      <c r="O103" s="85">
        <f t="shared" ref="O103:P103" si="46">O94</f>
        <v>0</v>
      </c>
      <c r="P103" s="85">
        <f t="shared" si="46"/>
        <v>0</v>
      </c>
      <c r="Q103" s="168">
        <f>SUM(Q4:Q93)</f>
        <v>0</v>
      </c>
    </row>
    <row r="104" spans="1:17" x14ac:dyDescent="0.2">
      <c r="A104" s="5"/>
      <c r="B104" s="10"/>
      <c r="C104" s="5"/>
      <c r="D104" s="5"/>
      <c r="E104" s="5"/>
      <c r="F104" s="5"/>
      <c r="G104" s="5"/>
      <c r="H104" s="5"/>
    </row>
    <row r="105" spans="1:17" ht="15" x14ac:dyDescent="0.2">
      <c r="I105" s="94"/>
    </row>
  </sheetData>
  <sheetProtection password="DF39" sheet="1" objects="1" scenarios="1" selectLockedCells="1"/>
  <sortState ref="A63:Q92">
    <sortCondition ref="B63:B92"/>
  </sortState>
  <mergeCells count="7">
    <mergeCell ref="A1:Q2"/>
    <mergeCell ref="C101:G101"/>
    <mergeCell ref="A103:B103"/>
    <mergeCell ref="I100:M100"/>
    <mergeCell ref="I101:M101"/>
    <mergeCell ref="A100:B101"/>
    <mergeCell ref="A102:B102"/>
  </mergeCells>
  <conditionalFormatting sqref="J97">
    <cfRule type="cellIs" dxfId="10" priority="17" operator="greaterThan">
      <formula>50</formula>
    </cfRule>
  </conditionalFormatting>
  <conditionalFormatting sqref="L97">
    <cfRule type="cellIs" dxfId="9" priority="16" operator="greaterThan">
      <formula>50</formula>
    </cfRule>
  </conditionalFormatting>
  <conditionalFormatting sqref="I94">
    <cfRule type="cellIs" dxfId="8" priority="12" operator="equal">
      <formula>100</formula>
    </cfRule>
    <cfRule type="cellIs" dxfId="7" priority="13" operator="equal">
      <formula>100</formula>
    </cfRule>
  </conditionalFormatting>
  <conditionalFormatting sqref="B13 B23:B31 B33:B59">
    <cfRule type="expression" dxfId="6" priority="9">
      <formula>I13&gt;0</formula>
    </cfRule>
  </conditionalFormatting>
  <conditionalFormatting sqref="B4:B12">
    <cfRule type="expression" dxfId="5" priority="8">
      <formula>I4&gt;0</formula>
    </cfRule>
  </conditionalFormatting>
  <conditionalFormatting sqref="B15">
    <cfRule type="expression" dxfId="4" priority="7">
      <formula>I15&gt;0</formula>
    </cfRule>
  </conditionalFormatting>
  <conditionalFormatting sqref="B14">
    <cfRule type="expression" dxfId="3" priority="6">
      <formula>I14&gt;0</formula>
    </cfRule>
  </conditionalFormatting>
  <conditionalFormatting sqref="B16">
    <cfRule type="expression" dxfId="2" priority="5">
      <formula>I16&gt;0</formula>
    </cfRule>
  </conditionalFormatting>
  <conditionalFormatting sqref="B19:B21">
    <cfRule type="expression" dxfId="1" priority="4">
      <formula>I19&gt;0</formula>
    </cfRule>
  </conditionalFormatting>
  <conditionalFormatting sqref="B61:B91">
    <cfRule type="expression" dxfId="0" priority="2">
      <formula>I61&gt;0</formula>
    </cfRule>
  </conditionalFormatting>
  <pageMargins left="0.78740157499999996" right="0.59" top="0.17" bottom="0.17" header="0.17" footer="0.17"/>
  <pageSetup paperSize="9" scale="61" orientation="portrait" r:id="rId1"/>
  <headerFooter alignWithMargins="0">
    <oddFooter>&amp;R&amp;F]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</vt:lpstr>
      <vt:lpstr>Eingabe Gew.% 28-07-2015</vt:lpstr>
      <vt:lpstr>Eingabe % Samen 28-07-2015</vt:lpstr>
    </vt:vector>
  </TitlesOfParts>
  <Company>LWK-NRW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Berendonk, Clara</dc:creator>
  <cp:lastModifiedBy>Berendonk, Clara</cp:lastModifiedBy>
  <cp:lastPrinted>2015-05-29T15:46:51Z</cp:lastPrinted>
  <dcterms:created xsi:type="dcterms:W3CDTF">2013-06-25T11:28:38Z</dcterms:created>
  <dcterms:modified xsi:type="dcterms:W3CDTF">2015-07-28T15:50:01Z</dcterms:modified>
</cp:coreProperties>
</file>